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ABS-01\U80801171\data\Documents\Messorganisation\KAMU NAZ\"/>
    </mc:Choice>
  </mc:AlternateContent>
  <xr:revisionPtr revIDLastSave="0" documentId="13_ncr:1_{89D13F5C-2EC8-46C1-96A1-7898EF685340}" xr6:coauthVersionLast="47" xr6:coauthVersionMax="47" xr10:uidLastSave="{00000000-0000-0000-0000-000000000000}"/>
  <bookViews>
    <workbookView xWindow="-28920" yWindow="-120" windowWidth="29040" windowHeight="15720" tabRatio="698" xr2:uid="{00000000-000D-0000-FFFF-FFFF00000000}"/>
  </bookViews>
  <sheets>
    <sheet name="Deutsch" sheetId="12" r:id="rId1"/>
    <sheet name="Français" sheetId="16" r:id="rId2"/>
    <sheet name="Italiano" sheetId="17" r:id="rId3"/>
    <sheet name="stao_2022" sheetId="15" state="hidden" r:id="rId4"/>
  </sheets>
  <definedNames>
    <definedName name="AG">stao_2022!$B$8:$B$16</definedName>
    <definedName name="AI">stao_2022!$B$17:$B$18</definedName>
    <definedName name="AR">stao_2022!$B$19:$B$20</definedName>
    <definedName name="BE">stao_2022!$B$21:$B$35</definedName>
    <definedName name="BL">stao_2022!$B$36:$B$38</definedName>
    <definedName name="BS">stao_2022!$B$39:$B$40</definedName>
    <definedName name="FL">stao_2022!$B$41:$B$42</definedName>
    <definedName name="FR">stao_2022!$B$43:$B$48</definedName>
    <definedName name="GE">stao_2022!$B$49:$B$50</definedName>
    <definedName name="GL">stao_2022!$B$51:$B$52</definedName>
    <definedName name="GR">stao_2022!$B$53:$B$57</definedName>
    <definedName name="JU">stao_2022!$B$58:$B$60</definedName>
    <definedName name="Kanton">stao_2022!$S$8:$S$35</definedName>
    <definedName name="leer">stao_2022!$A$4</definedName>
    <definedName name="LU">stao_2022!$B$61:$B$66</definedName>
    <definedName name="Messgeraet">stao_2022!$S$39:$S$41</definedName>
    <definedName name="NE">stao_2022!$B$67:$B$70</definedName>
    <definedName name="NW">stao_2022!$B$71:$B$72</definedName>
    <definedName name="OW">stao_2022!$B$73:$B$74</definedName>
    <definedName name="SG">stao_2022!$B$75:$B$80</definedName>
    <definedName name="SH">stao_2022!$B$81:$B$82</definedName>
    <definedName name="SO">stao_2022!$B$83:$B$86</definedName>
    <definedName name="SZ">stao_2022!$B$87:$B$90</definedName>
    <definedName name="TG">stao_2022!$B$91:$B$94</definedName>
    <definedName name="TI">stao_2022!$B$95:$B$102</definedName>
    <definedName name="UR">stao_2022!$B$103:$B$105</definedName>
    <definedName name="VD">stao_2022!$B$106:$B$118</definedName>
    <definedName name="VS">stao_2022!$B$119:$B$125</definedName>
    <definedName name="ZG">stao_2022!$B$126:$B$127</definedName>
    <definedName name="ZH">stao_2022!$B$128:$B$138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2" i="17"/>
  <c r="E13" i="17"/>
  <c r="E14" i="17"/>
  <c r="E15" i="17"/>
  <c r="E16" i="17"/>
  <c r="E17" i="17"/>
  <c r="E18" i="17"/>
  <c r="E19" i="17"/>
  <c r="E20" i="17"/>
  <c r="E21" i="17"/>
  <c r="D13" i="17"/>
  <c r="D14" i="17"/>
  <c r="D15" i="17"/>
  <c r="D16" i="17"/>
  <c r="D17" i="17"/>
  <c r="D18" i="17"/>
  <c r="D19" i="17"/>
  <c r="D20" i="17"/>
  <c r="D21" i="17"/>
  <c r="C13" i="17"/>
  <c r="C14" i="17"/>
  <c r="C15" i="17"/>
  <c r="C16" i="17"/>
  <c r="C17" i="17"/>
  <c r="C18" i="17"/>
  <c r="C19" i="17"/>
  <c r="C20" i="17"/>
  <c r="C21" i="17"/>
  <c r="E12" i="17"/>
  <c r="E13" i="12"/>
  <c r="E14" i="12"/>
  <c r="E15" i="12"/>
  <c r="E16" i="12"/>
  <c r="E17" i="12"/>
  <c r="E18" i="12"/>
  <c r="E19" i="12"/>
  <c r="E20" i="12"/>
  <c r="E21" i="12"/>
  <c r="D13" i="12"/>
  <c r="D14" i="12"/>
  <c r="D15" i="12"/>
  <c r="D16" i="12"/>
  <c r="D17" i="12"/>
  <c r="D18" i="12"/>
  <c r="D19" i="12"/>
  <c r="D20" i="12"/>
  <c r="D21" i="12"/>
  <c r="C13" i="12"/>
  <c r="C14" i="12"/>
  <c r="C15" i="12"/>
  <c r="C16" i="12"/>
  <c r="C17" i="12"/>
  <c r="C18" i="12"/>
  <c r="C19" i="12"/>
  <c r="C20" i="12"/>
  <c r="C21" i="12"/>
  <c r="E12" i="12"/>
  <c r="D12" i="12"/>
  <c r="C14" i="16"/>
  <c r="C15" i="16"/>
  <c r="C16" i="16"/>
  <c r="C17" i="16"/>
  <c r="C18" i="16"/>
  <c r="C19" i="16"/>
  <c r="C20" i="16"/>
  <c r="C21" i="16"/>
  <c r="C1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C13" i="16"/>
  <c r="E12" i="16"/>
  <c r="D12" i="16"/>
  <c r="P129" i="15" l="1"/>
  <c r="S35" i="15" s="1"/>
  <c r="P127" i="15"/>
  <c r="S34" i="15" s="1"/>
  <c r="P120" i="15"/>
  <c r="S33" i="15" s="1"/>
  <c r="P107" i="15"/>
  <c r="S32" i="15" s="1"/>
  <c r="P104" i="15"/>
  <c r="S31" i="15" s="1"/>
  <c r="P96" i="15"/>
  <c r="S30" i="15" s="1"/>
  <c r="P92" i="15"/>
  <c r="S29" i="15" s="1"/>
  <c r="P88" i="15"/>
  <c r="S28" i="15" s="1"/>
  <c r="P84" i="15"/>
  <c r="S27" i="15" s="1"/>
  <c r="P82" i="15"/>
  <c r="S26" i="15" s="1"/>
  <c r="P76" i="15"/>
  <c r="S25" i="15" s="1"/>
  <c r="P74" i="15"/>
  <c r="P72" i="15"/>
  <c r="S23" i="15" s="1"/>
  <c r="P68" i="15"/>
  <c r="S22" i="15" s="1"/>
  <c r="P62" i="15"/>
  <c r="S21" i="15" s="1"/>
  <c r="P59" i="15"/>
  <c r="S20" i="15" s="1"/>
  <c r="P54" i="15"/>
  <c r="S19" i="15" s="1"/>
  <c r="P52" i="15"/>
  <c r="S18" i="15" s="1"/>
  <c r="P50" i="15"/>
  <c r="S17" i="15" s="1"/>
  <c r="P44" i="15"/>
  <c r="S16" i="15" s="1"/>
  <c r="P42" i="15"/>
  <c r="S15" i="15" s="1"/>
  <c r="P40" i="15"/>
  <c r="S14" i="15" s="1"/>
  <c r="P37" i="15"/>
  <c r="S13" i="15" s="1"/>
  <c r="P22" i="15"/>
  <c r="S12" i="15" s="1"/>
  <c r="P20" i="15"/>
  <c r="P18" i="15"/>
  <c r="S10" i="15" s="1"/>
  <c r="P9" i="15"/>
  <c r="S9" i="15" s="1"/>
  <c r="Q101" i="15" l="1"/>
  <c r="Q74" i="15"/>
  <c r="S24" i="15"/>
  <c r="S11" i="15"/>
  <c r="Q27" i="15"/>
  <c r="Q66" i="15"/>
  <c r="Q82" i="15"/>
  <c r="Q64" i="15"/>
  <c r="Q63" i="15"/>
  <c r="Q33" i="15"/>
  <c r="Q32" i="15"/>
  <c r="Q100" i="15"/>
  <c r="Q24" i="15"/>
  <c r="Q31" i="15"/>
  <c r="Q30" i="15"/>
  <c r="Q25" i="15"/>
  <c r="Q50" i="15"/>
  <c r="Q89" i="15"/>
  <c r="Q35" i="15"/>
  <c r="Q23" i="15"/>
  <c r="Q137" i="15"/>
  <c r="Q60" i="15"/>
  <c r="Q68" i="15"/>
  <c r="Q76" i="15"/>
  <c r="Q84" i="15"/>
  <c r="Q92" i="15"/>
  <c r="Q99" i="15"/>
  <c r="Q118" i="15"/>
  <c r="Q110" i="15"/>
  <c r="Q122" i="15"/>
  <c r="Q136" i="15"/>
  <c r="Q20" i="15"/>
  <c r="Q42" i="15"/>
  <c r="Q70" i="15"/>
  <c r="Q80" i="15"/>
  <c r="Q86" i="15"/>
  <c r="Q94" i="15"/>
  <c r="Q98" i="15"/>
  <c r="Q117" i="15"/>
  <c r="Q109" i="15"/>
  <c r="Q121" i="15"/>
  <c r="Q135" i="15"/>
  <c r="Q59" i="15"/>
  <c r="Q107" i="15"/>
  <c r="Q111" i="15"/>
  <c r="Q123" i="15"/>
  <c r="Q29" i="15"/>
  <c r="Q37" i="15"/>
  <c r="Q44" i="15"/>
  <c r="Q52" i="15"/>
  <c r="Q22" i="15"/>
  <c r="Q28" i="15"/>
  <c r="Q38" i="15"/>
  <c r="Q48" i="15"/>
  <c r="Q54" i="15"/>
  <c r="Q62" i="15"/>
  <c r="Q69" i="15"/>
  <c r="Q79" i="15"/>
  <c r="Q85" i="15"/>
  <c r="Q93" i="15"/>
  <c r="Q97" i="15"/>
  <c r="Q116" i="15"/>
  <c r="Q108" i="15"/>
  <c r="Q134" i="15"/>
  <c r="Q127" i="15"/>
  <c r="Q133" i="15"/>
  <c r="Q18" i="15"/>
  <c r="Q47" i="15"/>
  <c r="Q57" i="15"/>
  <c r="Q78" i="15"/>
  <c r="Q115" i="15"/>
  <c r="Q34" i="15"/>
  <c r="Q26" i="15"/>
  <c r="Q40" i="15"/>
  <c r="Q46" i="15"/>
  <c r="Q56" i="15"/>
  <c r="Q65" i="15"/>
  <c r="Q72" i="15"/>
  <c r="Q77" i="15"/>
  <c r="Q88" i="15"/>
  <c r="Q96" i="15"/>
  <c r="Q104" i="15"/>
  <c r="Q114" i="15"/>
  <c r="Q120" i="15"/>
  <c r="Q132" i="15"/>
  <c r="Q45" i="15"/>
  <c r="Q55" i="15"/>
  <c r="Q90" i="15"/>
  <c r="Q102" i="15"/>
  <c r="Q105" i="15"/>
  <c r="Q113" i="15"/>
  <c r="Q125" i="15"/>
  <c r="Q129" i="15"/>
  <c r="Q131" i="15"/>
  <c r="Q112" i="15"/>
  <c r="Q124" i="15"/>
  <c r="Q138" i="15"/>
  <c r="Q130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8" i="15"/>
  <c r="G18" i="15"/>
  <c r="F20" i="15"/>
  <c r="G20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7" i="15"/>
  <c r="G37" i="15"/>
  <c r="F38" i="15"/>
  <c r="G38" i="15"/>
  <c r="F40" i="15"/>
  <c r="G40" i="15"/>
  <c r="F42" i="15"/>
  <c r="G42" i="15"/>
  <c r="F44" i="15"/>
  <c r="G44" i="15"/>
  <c r="F45" i="15"/>
  <c r="G45" i="15"/>
  <c r="F46" i="15"/>
  <c r="G46" i="15"/>
  <c r="F47" i="15"/>
  <c r="G47" i="15"/>
  <c r="F48" i="15"/>
  <c r="G48" i="15"/>
  <c r="F50" i="15"/>
  <c r="G50" i="15"/>
  <c r="F52" i="15"/>
  <c r="G52" i="15"/>
  <c r="F54" i="15"/>
  <c r="G54" i="15"/>
  <c r="F55" i="15"/>
  <c r="G55" i="15"/>
  <c r="F56" i="15"/>
  <c r="G56" i="15"/>
  <c r="F57" i="15"/>
  <c r="G57" i="15"/>
  <c r="F59" i="15"/>
  <c r="G59" i="15"/>
  <c r="F60" i="15"/>
  <c r="G60" i="15"/>
  <c r="F62" i="15"/>
  <c r="G62" i="15"/>
  <c r="F63" i="15"/>
  <c r="G63" i="15"/>
  <c r="F64" i="15"/>
  <c r="G64" i="15"/>
  <c r="F65" i="15"/>
  <c r="G65" i="15"/>
  <c r="F66" i="15"/>
  <c r="G66" i="15"/>
  <c r="F68" i="15"/>
  <c r="G68" i="15"/>
  <c r="F69" i="15"/>
  <c r="G69" i="15"/>
  <c r="F70" i="15"/>
  <c r="G70" i="15"/>
  <c r="F72" i="15"/>
  <c r="G72" i="15"/>
  <c r="F74" i="15"/>
  <c r="G74" i="15"/>
  <c r="F76" i="15"/>
  <c r="G76" i="15"/>
  <c r="F77" i="15"/>
  <c r="G77" i="15"/>
  <c r="F78" i="15"/>
  <c r="G78" i="15"/>
  <c r="F79" i="15"/>
  <c r="G79" i="15"/>
  <c r="F80" i="15"/>
  <c r="G80" i="15"/>
  <c r="F82" i="15"/>
  <c r="G82" i="15"/>
  <c r="F84" i="15"/>
  <c r="G84" i="15"/>
  <c r="F85" i="15"/>
  <c r="G85" i="15"/>
  <c r="F86" i="15"/>
  <c r="G86" i="15"/>
  <c r="F88" i="15"/>
  <c r="G88" i="15"/>
  <c r="F89" i="15"/>
  <c r="G89" i="15"/>
  <c r="F90" i="15"/>
  <c r="G90" i="15"/>
  <c r="F92" i="15"/>
  <c r="G92" i="15"/>
  <c r="F93" i="15"/>
  <c r="G93" i="15"/>
  <c r="F94" i="15"/>
  <c r="G94" i="15"/>
  <c r="F96" i="15"/>
  <c r="G96" i="15"/>
  <c r="F97" i="15"/>
  <c r="G97" i="15"/>
  <c r="F98" i="15"/>
  <c r="G98" i="15"/>
  <c r="F99" i="15"/>
  <c r="G99" i="15"/>
  <c r="F100" i="15"/>
  <c r="G100" i="15"/>
  <c r="F101" i="15"/>
  <c r="G101" i="15"/>
  <c r="F102" i="15"/>
  <c r="G102" i="15"/>
  <c r="F104" i="15"/>
  <c r="G104" i="15"/>
  <c r="F105" i="15"/>
  <c r="G105" i="15"/>
  <c r="F107" i="15"/>
  <c r="G107" i="15"/>
  <c r="F108" i="15"/>
  <c r="G108" i="15"/>
  <c r="F109" i="15"/>
  <c r="G109" i="15"/>
  <c r="F110" i="15"/>
  <c r="G110" i="15"/>
  <c r="F111" i="15"/>
  <c r="G111" i="15"/>
  <c r="F112" i="15"/>
  <c r="G112" i="15"/>
  <c r="F113" i="15"/>
  <c r="G113" i="15"/>
  <c r="F114" i="15"/>
  <c r="G114" i="15"/>
  <c r="F115" i="15"/>
  <c r="G115" i="15"/>
  <c r="F116" i="15"/>
  <c r="G116" i="15"/>
  <c r="F117" i="15"/>
  <c r="G117" i="15"/>
  <c r="F118" i="15"/>
  <c r="G118" i="15"/>
  <c r="F120" i="15"/>
  <c r="G120" i="15"/>
  <c r="F121" i="15"/>
  <c r="G121" i="15"/>
  <c r="F122" i="15"/>
  <c r="G122" i="15"/>
  <c r="F123" i="15"/>
  <c r="G123" i="15"/>
  <c r="F124" i="15"/>
  <c r="G124" i="15"/>
  <c r="F125" i="15"/>
  <c r="G125" i="15"/>
  <c r="F127" i="15"/>
  <c r="G127" i="15"/>
  <c r="F129" i="15"/>
  <c r="G129" i="15"/>
  <c r="F130" i="15"/>
  <c r="G130" i="15"/>
  <c r="F131" i="15"/>
  <c r="G131" i="15"/>
  <c r="F132" i="15"/>
  <c r="G132" i="15"/>
  <c r="F133" i="15"/>
  <c r="G133" i="15"/>
  <c r="F134" i="15"/>
  <c r="G134" i="15"/>
  <c r="F135" i="15"/>
  <c r="G135" i="15"/>
  <c r="F136" i="15"/>
  <c r="G136" i="15"/>
  <c r="F137" i="15"/>
  <c r="G137" i="15"/>
  <c r="F138" i="15"/>
  <c r="G138" i="15"/>
  <c r="Q14" i="15" l="1"/>
  <c r="Q15" i="15"/>
  <c r="Q10" i="15"/>
  <c r="Q13" i="15"/>
  <c r="Q16" i="15"/>
  <c r="Q9" i="15"/>
  <c r="Q11" i="15"/>
  <c r="Q12" i="15"/>
</calcChain>
</file>

<file path=xl/sharedStrings.xml><?xml version="1.0" encoding="utf-8"?>
<sst xmlns="http://schemas.openxmlformats.org/spreadsheetml/2006/main" count="875" uniqueCount="679">
  <si>
    <t>KAMU-NAZ, Liste der NAZ-Messpunkte / SCAM-CENAL, liste des points de mesure CENAL / SCAM-CENAL: lista dei punti di misurazione CENAL</t>
  </si>
  <si>
    <t>Cantone
(Prio 1 + Prio2 = tot)</t>
  </si>
  <si>
    <t>Località</t>
  </si>
  <si>
    <t>Codice CENAL</t>
  </si>
  <si>
    <t>Indirizzi (via, CAP località)</t>
  </si>
  <si>
    <t>Distribuzione delle sonde NADAM</t>
  </si>
  <si>
    <t>Abitanti</t>
  </si>
  <si>
    <t>Infrastrutture critiche</t>
  </si>
  <si>
    <t>Reti automatiche</t>
  </si>
  <si>
    <t>Priorità</t>
  </si>
  <si>
    <t>Chilometri (percorso chiuso) e tempi di viaggio (senza traffico) Fonte: Google Maps</t>
  </si>
  <si>
    <t>Osservazioni</t>
  </si>
  <si>
    <t>Canton 
(Prio 1 + Prio 2 = tot)</t>
  </si>
  <si>
    <t>Localité</t>
  </si>
  <si>
    <t>Code CENAL</t>
  </si>
  <si>
    <t>Adresse (rue, NPA localité)</t>
  </si>
  <si>
    <t>Distribution des sondes NADAM</t>
  </si>
  <si>
    <t>Population</t>
  </si>
  <si>
    <t>Infrastructures critiques</t>
  </si>
  <si>
    <t>Reseau automatique</t>
  </si>
  <si>
    <t>Priorité</t>
  </si>
  <si>
    <t>Kilomètre (parcour fermé) et le temps de voyage (sans trafic) Source: Google Maps</t>
  </si>
  <si>
    <t>Remarque</t>
  </si>
  <si>
    <t>Kt 
(Prio 1 + Prio 2 = tot)</t>
  </si>
  <si>
    <t>Standort</t>
  </si>
  <si>
    <t>NAZ-Code</t>
  </si>
  <si>
    <t>Adresse (Strasse, PLZ Ortschaft)</t>
  </si>
  <si>
    <t>Zuteilung der NADAM-Stationen</t>
  </si>
  <si>
    <t>Einwohner</t>
  </si>
  <si>
    <t>Kritische Infrastrukturen</t>
  </si>
  <si>
    <t>Autom. Netz</t>
  </si>
  <si>
    <t>Priorität</t>
  </si>
  <si>
    <t>Kilometer (geschlossene Parcour) und Fahrzeit (ohne Verkehr) Quelle: GoogleMaps</t>
  </si>
  <si>
    <t>Bemerkung zum Stao</t>
  </si>
  <si>
    <t>AG
(3+5 = 8)</t>
  </si>
  <si>
    <t>Aarau</t>
  </si>
  <si>
    <t>Weihermattstrasse 24, 5000 Aarau</t>
  </si>
  <si>
    <t>Buchs (BUS)</t>
  </si>
  <si>
    <t>Spital / Hauptverkehrsachsen /</t>
  </si>
  <si>
    <t>MADUK (G-05)</t>
  </si>
  <si>
    <t>Prio 1: 60km (1h 15min)
Prio 2: 150km (2h 25min)
Prio 1+2: 180km (3h 20min)</t>
  </si>
  <si>
    <t>Hauptstadt, Gemeinde mit &gt; 10'000 Einwohner</t>
  </si>
  <si>
    <t>Baden</t>
  </si>
  <si>
    <t>Ländliweg 3, 5400 Baden</t>
  </si>
  <si>
    <t>-</t>
  </si>
  <si>
    <t>Spital / Industrie / Hauptverkehrsachse</t>
  </si>
  <si>
    <t>Gemeinde mit &gt; 10'000 Einwohner</t>
  </si>
  <si>
    <t>Allmendstrasse 26, 5610 Wohlen</t>
  </si>
  <si>
    <t>Brugg</t>
  </si>
  <si>
    <t>Museumstrasse 20, 5200 Brugg</t>
  </si>
  <si>
    <t>Beznau (BEZ), Leibstadt (LEI), PSI</t>
  </si>
  <si>
    <t>NADAM (Möhlin)</t>
  </si>
  <si>
    <t>Rheinfelden</t>
  </si>
  <si>
    <t>Carl-Güntert-Strasse 2, 4310 Rheinfelden</t>
  </si>
  <si>
    <t>Möhlin (MOE)</t>
  </si>
  <si>
    <t>Frick</t>
  </si>
  <si>
    <t>Sportplatzweg 1, 5070 Frick</t>
  </si>
  <si>
    <t>Strategisch interessant, W-KKB+KKL und N-KKG</t>
  </si>
  <si>
    <t>Unterkulm</t>
  </si>
  <si>
    <t>Juchstrasse, 5726 Unterkulm</t>
  </si>
  <si>
    <t>Strategisch interessant, SO-KKG</t>
  </si>
  <si>
    <t>Zofingen</t>
  </si>
  <si>
    <t>Rosengartenstrasse 8, 4800 Zofingen</t>
  </si>
  <si>
    <t>Strategisch interessant, mögliche Evakuationsweg</t>
  </si>
  <si>
    <t>BL
(1+1=2)</t>
  </si>
  <si>
    <t>Laufen</t>
  </si>
  <si>
    <t>Steinackerweg 7, 4242 Laufen</t>
  </si>
  <si>
    <t>Prio 1: 0 km, Prio 2: 0 km
Prio 1+2: 66km (1h 3min)</t>
  </si>
  <si>
    <t>Strategisch interessant, NW-KKG (ev. Auch Fessenheim)</t>
  </si>
  <si>
    <t>Liestal</t>
  </si>
  <si>
    <t>Bündtenstrasse 5b, 4410 Liestal</t>
  </si>
  <si>
    <t>Rünenberg (RUE), Basel-Binningen (BAS)</t>
  </si>
  <si>
    <t>Hauptverkehrsachse</t>
  </si>
  <si>
    <t>(RUE – Rünenberg ist 10km entfernt)</t>
  </si>
  <si>
    <t>BS
(1+0=1)</t>
  </si>
  <si>
    <t>Basel</t>
  </si>
  <si>
    <t>Schützenmattpark, 4054 Basel</t>
  </si>
  <si>
    <t>Rheinhafen / Hauptverkehrsachse / Industrie / etc.</t>
  </si>
  <si>
    <t>NADAM (BAS)</t>
  </si>
  <si>
    <t>Hauptstadt, Gemeinde mit &gt; 100'000 Einwohner</t>
  </si>
  <si>
    <t>JU
(1+1=2)</t>
  </si>
  <si>
    <t>Délémont</t>
  </si>
  <si>
    <t>Rue de l'Avenir 33, 2800 Delemont</t>
  </si>
  <si>
    <t>Délémont (DEM)</t>
  </si>
  <si>
    <t>- (in Zukunft NADAM-Sonde in Délémont)</t>
  </si>
  <si>
    <t>Prio 1: 0 km, Prio 2: 0 km 
Prio 1+2: 53km (45min)</t>
  </si>
  <si>
    <t>Porrentruy</t>
  </si>
  <si>
    <t>Rue du Banné 14, Porrentruy</t>
  </si>
  <si>
    <t>Fahy (FAH)</t>
  </si>
  <si>
    <t>Strategisch interessant, W-CH (ev. Auch Fessenheim)</t>
  </si>
  <si>
    <t>SO
(2+1=3)</t>
  </si>
  <si>
    <t>Oensingen</t>
  </si>
  <si>
    <t>Burgweg 20, 4702 Oensingen</t>
  </si>
  <si>
    <t>(WYN – Wynau ist 7km entfernt)</t>
  </si>
  <si>
    <t>Prio 1: 81 km (1h 6min)
Prio 2: 0 km
Prio 1+2: 85 km (1h 10min)</t>
  </si>
  <si>
    <t>Strategisch interessant, auf Hauptachse, SW-KKG</t>
  </si>
  <si>
    <t>Olten</t>
  </si>
  <si>
    <t>Aarauerstrasse 68, 4600 Olten</t>
  </si>
  <si>
    <t>Gösgen (GOE)</t>
  </si>
  <si>
    <t>Bahnlinie / Spital</t>
  </si>
  <si>
    <t>MADUK (G-12)</t>
  </si>
  <si>
    <t>Solothurn</t>
  </si>
  <si>
    <t>Herrenweg 18, 4500 Solothurn</t>
  </si>
  <si>
    <t>Grenchen (GRE)</t>
  </si>
  <si>
    <t>Spital</t>
  </si>
  <si>
    <t>(GRE – Grenchen ist 12km entfernt)</t>
  </si>
  <si>
    <t>AI
(0+1=1)</t>
  </si>
  <si>
    <t>Appenzell</t>
  </si>
  <si>
    <t>Säntis (SAE)</t>
  </si>
  <si>
    <t>Hauptstadt</t>
  </si>
  <si>
    <t>AR
(0+1=1)</t>
  </si>
  <si>
    <t>Herisau</t>
  </si>
  <si>
    <t>GL
(0+1=1)</t>
  </si>
  <si>
    <t>Glarus</t>
  </si>
  <si>
    <t>Buchholzstrasse 65, 8750 Glarus</t>
  </si>
  <si>
    <t>Glarus (GLA)</t>
  </si>
  <si>
    <t>Wasserkraftwerk Linth-Limmern</t>
  </si>
  <si>
    <t>NADAM (GLA)</t>
  </si>
  <si>
    <t>Prio 1: -, Prio 2: 0 km
Prio 1+2: 0 km</t>
  </si>
  <si>
    <t>SG
(2+3=5)</t>
  </si>
  <si>
    <t>Buchs</t>
  </si>
  <si>
    <t>Hanflandstrasse 17, Buchs SG</t>
  </si>
  <si>
    <t>Vaduz (VAD)</t>
  </si>
  <si>
    <t>NADAM (VAD)</t>
  </si>
  <si>
    <t>Prio 1: 148 km (2h 18min)
Prio 2: 154 km (2h 7min)
Prio 1+2: 223 km (2h 51min)</t>
  </si>
  <si>
    <t>Rapperswil</t>
  </si>
  <si>
    <t>Birkenstrasse 4, 8640 Rapperswil</t>
  </si>
  <si>
    <t>St.Gallen</t>
  </si>
  <si>
    <t>Burgstrasse 40, 9000 St. Gallen</t>
  </si>
  <si>
    <t>St. Gallen (STG)</t>
  </si>
  <si>
    <t>NADAM (STG)</t>
  </si>
  <si>
    <t>Hauptstadt, Gemeinde mit &gt; 50'000 Einwohner</t>
  </si>
  <si>
    <t>Wattwil</t>
  </si>
  <si>
    <t>Ebnaterstrasse 55, 9630 Wattwil</t>
  </si>
  <si>
    <t>Strategisch interessant für optimale Abdeckung der Schweiz</t>
  </si>
  <si>
    <t>Wil</t>
  </si>
  <si>
    <t>Bronschhoferstrasse 66, 9500 Wil</t>
  </si>
  <si>
    <t>Tänikon (TAE)</t>
  </si>
  <si>
    <t>(TAE – Aadorf ist 15km entfernt)</t>
  </si>
  <si>
    <t>SH
(1+0=1)</t>
  </si>
  <si>
    <t>Schaffhausen</t>
  </si>
  <si>
    <t>Randenstrasse 34, 8200 Schaffhausen</t>
  </si>
  <si>
    <t>NADAM (SHA)</t>
  </si>
  <si>
    <t>Hauptstadt, Gemeinde mit &gt; 30'000 Einwohner</t>
  </si>
  <si>
    <t>TG
(1+2=3)</t>
  </si>
  <si>
    <t>Amriswil</t>
  </si>
  <si>
    <t>Egelmoosstrasse 21, 8580 Amriswil</t>
  </si>
  <si>
    <t>Güttingen (GUT)</t>
  </si>
  <si>
    <t>Prio 1: 0 km
Prio 2: 35 km (43 min)
Prio 1+2: 78 km (1h 20min)</t>
  </si>
  <si>
    <t>Gemeinde mit &gt; 10'000 Einwohner (statt Romanshorn)</t>
  </si>
  <si>
    <t>Frauenfeld</t>
  </si>
  <si>
    <t>Neuhauserstrasse 19, 8500 Frauenfeld</t>
  </si>
  <si>
    <t>Kreuzlingen</t>
  </si>
  <si>
    <t>Gaissbergstrasse 8, 8280 Kreuzlingen</t>
  </si>
  <si>
    <t>Gemeinde mit &gt; 10'000 Einwohner, strategisch interessant für Abdeckung CH</t>
  </si>
  <si>
    <t>ZH
(5+5=10)</t>
  </si>
  <si>
    <t>Adliswil</t>
  </si>
  <si>
    <t>Neu statt Affoltern a.A., Gemeinde mit  &gt; 10'000 Einwohner, strategisch interessant für gute Abdeckung</t>
  </si>
  <si>
    <t>Bülach</t>
  </si>
  <si>
    <t>Schwerzgruebstrasse 24a, 8180 Bülach</t>
  </si>
  <si>
    <t>Gemeinde mit &gt; 10'000 Einwohner, strategisch interessant (S)O KKB+KKL</t>
  </si>
  <si>
    <t>Dietikon</t>
  </si>
  <si>
    <t>Römerstrasse 13, 8953 Dietikon</t>
  </si>
  <si>
    <t>Rangierbahnhof (Spreitenbach)</t>
  </si>
  <si>
    <t>Gemeinde mit &gt; 10'000 Einwohner, strategisch interessant SO KKB+KKL, in Richtung Zürich</t>
  </si>
  <si>
    <t>Dübendorf</t>
  </si>
  <si>
    <t>Feldhofstrasse 37, 8600 Dübendorf</t>
  </si>
  <si>
    <t>Militärische Flugplatz</t>
  </si>
  <si>
    <t>Gemeinde mit &gt; 10'000 Einwohner, strategisch interessant (Glatttal)</t>
  </si>
  <si>
    <t>ZH Flughafen</t>
  </si>
  <si>
    <t>Flughafenareal, 8302 Kloten</t>
  </si>
  <si>
    <t>Kloten (KLO), Zürich Affoltern (REH)</t>
  </si>
  <si>
    <t>Flughafen, Rega</t>
  </si>
  <si>
    <t>NADAM (KLO)</t>
  </si>
  <si>
    <t>Gemeinde mit &gt; 10'000 Einwohner, politisch wichtig (Flughafen)</t>
  </si>
  <si>
    <t>Uster</t>
  </si>
  <si>
    <t>Hallenbadweg 3, 8610 Uster</t>
  </si>
  <si>
    <t>Hörnli (HOE)</t>
  </si>
  <si>
    <t>Grosse Gemeinde mit &gt; 30'000 Einwohner</t>
  </si>
  <si>
    <t>Wädenswil</t>
  </si>
  <si>
    <t>Eidmattstrasse 15c, 8820 Wädenswil</t>
  </si>
  <si>
    <t>Gemeinde mit &gt; 10'000 Einwohner, strategisch interessant für Abdeckung CH, Zürichsee Süd</t>
  </si>
  <si>
    <t>Wetzikon</t>
  </si>
  <si>
    <t>Rapperswilerstrasse 65, 8620 Wetzikon</t>
  </si>
  <si>
    <t>Gemeinde mit &gt; 10'000 Einwohner, strategisch interessant für Abdeckung CH, Ende Glatttal</t>
  </si>
  <si>
    <t>Winterthur</t>
  </si>
  <si>
    <t>Löwenstrasse 7, 8400 Winterthur</t>
  </si>
  <si>
    <t>Grosse Gemeinde mit &gt; 100'000 Einwohner</t>
  </si>
  <si>
    <t>Zürich</t>
  </si>
  <si>
    <t>Wädenswil (WAE)</t>
  </si>
  <si>
    <t>Spital, Industrie, Hochschulen</t>
  </si>
  <si>
    <t>NADAM (SMA Fluntern)</t>
  </si>
  <si>
    <t>Hauptstadt, grosse Gemeinde mit &gt; 100'000 Einwohner</t>
  </si>
  <si>
    <t>BE
(7+7=14)</t>
  </si>
  <si>
    <t>Burgdorf</t>
  </si>
  <si>
    <t>Pestalozzistrasse 77, 3400 Burgdorf</t>
  </si>
  <si>
    <t>Koppingen (KOP)</t>
  </si>
  <si>
    <t>- (in Zukunft NADAM-Sonde in Koppigen)</t>
  </si>
  <si>
    <t>Prio 1: 206 km (3h 45min)
Prio 2: 358 km (5h 20min)
Prio 1+2: 430 km (7h 15min)</t>
  </si>
  <si>
    <t>Bern</t>
  </si>
  <si>
    <t>Gotthelfstrasse 40, 3013 Bern</t>
  </si>
  <si>
    <t>Bern-Zollikofen (BER)</t>
  </si>
  <si>
    <t>Behörden, Parlament, Spitäler, Botschaften</t>
  </si>
  <si>
    <t>NADAM (BER)</t>
  </si>
  <si>
    <t>Biel</t>
  </si>
  <si>
    <t>Madretschstrasse 69, 2503 Biel</t>
  </si>
  <si>
    <t>Museum</t>
  </si>
  <si>
    <t>Huttwil</t>
  </si>
  <si>
    <t>Dornackerweg 2, 4950 Huttwil</t>
  </si>
  <si>
    <t>Interlaken</t>
  </si>
  <si>
    <t>Alpenstrasse 23, 3800 Interlaken</t>
  </si>
  <si>
    <t>Jungfraujoch (JUN)</t>
  </si>
  <si>
    <t>Köniz</t>
  </si>
  <si>
    <t>Lilienweg 15, 3098 Köniz</t>
  </si>
  <si>
    <t>Mühleberg (MUB)</t>
  </si>
  <si>
    <t>Langnau i.E.</t>
  </si>
  <si>
    <t>Höhenweg 10A, 3550 Langnau im Emmental</t>
  </si>
  <si>
    <t>Napf (NAP)</t>
  </si>
  <si>
    <t>Langenthal</t>
  </si>
  <si>
    <t>Talstrasse 28, 4900 Langenthal</t>
  </si>
  <si>
    <t>Wynau (WYN)</t>
  </si>
  <si>
    <t>(Wynau ist 6km entfernt)</t>
  </si>
  <si>
    <t>Lyss</t>
  </si>
  <si>
    <t>Stegmattweg 29, 3250 Lyss</t>
  </si>
  <si>
    <t>Meiringen</t>
  </si>
  <si>
    <t>Pfrundmattenstrasse 2, 3860 Meiringen</t>
  </si>
  <si>
    <t>Meiringen (MER)</t>
  </si>
  <si>
    <t>NADAM (MER)</t>
  </si>
  <si>
    <t>Moutier</t>
  </si>
  <si>
    <t>Chantemerle 2; 2740 Moutier</t>
  </si>
  <si>
    <t>Saint-Imier</t>
  </si>
  <si>
    <t>Rue du Midi 60, 2610 Saint-Imier</t>
  </si>
  <si>
    <t>Chasseral (CHA)</t>
  </si>
  <si>
    <t>(Chasseral ist 7km entfernt)</t>
  </si>
  <si>
    <t>Thun</t>
  </si>
  <si>
    <t>Hallerstrasse 28, 3604 Thun</t>
  </si>
  <si>
    <t>Ruag, EMPA</t>
  </si>
  <si>
    <t>- (in Zukunft NADAM-Sonde in Thun)</t>
  </si>
  <si>
    <t>LU
(2+3=5)</t>
  </si>
  <si>
    <t>Hochdorf</t>
  </si>
  <si>
    <t>Ligschwilstrasse 7, 6280 Hochdorf</t>
  </si>
  <si>
    <t>- (Zukunft: NADAM Mosen)</t>
  </si>
  <si>
    <t>Prio 1: 51 km (46min)
Prio 2: 100 km (2h)
Prio 1+2: 107 km (2h 18min)</t>
  </si>
  <si>
    <t>Fast 10'000 Einwohner, strategisch interessant für optimale Abdeckung der Schweiz</t>
  </si>
  <si>
    <t>Luzern</t>
  </si>
  <si>
    <t>Schirmerstrasse 5, 6004 Luzern</t>
  </si>
  <si>
    <t>Luzern (LUZ)</t>
  </si>
  <si>
    <t>NADAM (LUZ)</t>
  </si>
  <si>
    <t>Schüpfheim</t>
  </si>
  <si>
    <t>Kapuzinerweg 5, 6170 Schüpfheim</t>
  </si>
  <si>
    <t>(Napf ist 12km entfernt)</t>
  </si>
  <si>
    <t>Willisau</t>
  </si>
  <si>
    <t>Schlossfeldstrasse 23, 6130 Willisau</t>
  </si>
  <si>
    <t>(Egozwil ist 10km entfernt)</t>
  </si>
  <si>
    <t>Sursee</t>
  </si>
  <si>
    <t>Badstrasse 17, 6210 Sursee</t>
  </si>
  <si>
    <t>Egolzwil (EGO)</t>
  </si>
  <si>
    <t>Fast 10'000 Einwohner, strategisch interessant da S-KKG,in Richtung Luzern</t>
  </si>
  <si>
    <t>NW
(0+1=1)</t>
  </si>
  <si>
    <t>Stans</t>
  </si>
  <si>
    <t>Engelberg (ENG)</t>
  </si>
  <si>
    <t>OW
(0+1=1)</t>
  </si>
  <si>
    <t>Sarnen</t>
  </si>
  <si>
    <t>Rütistrasse 5, 6060 Sarnen</t>
  </si>
  <si>
    <t>SZ
(1+2=3)</t>
  </si>
  <si>
    <t>Küssnacht</t>
  </si>
  <si>
    <t>Seemattweg 18, 6403 Küssnacht</t>
  </si>
  <si>
    <t>Prio 1: -
Prio 2: 90 km (1h 25min)
Prio 1+2: 90 km  (1h 25min)</t>
  </si>
  <si>
    <t>Gemeinde mit &gt; 10'000 Einwohner, strategisch interessant (zwischen Luzern und Zug), knapp im Umkreis 50km von KKG</t>
  </si>
  <si>
    <t>Schwyz</t>
  </si>
  <si>
    <t>Kollegiumstrasse 28, 6430 Schwyz</t>
  </si>
  <si>
    <t>Einsiedeln</t>
  </si>
  <si>
    <t>Allmeindstrasse 3, 8840 Einsiedeln</t>
  </si>
  <si>
    <t>UR
(0+2=2)</t>
  </si>
  <si>
    <t>Flüelen</t>
  </si>
  <si>
    <t>Bahnhofstrasse 22, 6454 Flüelen</t>
  </si>
  <si>
    <t>Altdorf (ALT)</t>
  </si>
  <si>
    <t>NADAM (ALT)</t>
  </si>
  <si>
    <t>Prio 1: -, Prio 2: 61 km (45min)
Prio 1+2: 61 km (45min)</t>
  </si>
  <si>
    <t>Sehr nah zu Hauptstadt, strategisch interessant für optimale Abdeckung der Schweiz</t>
  </si>
  <si>
    <t>Göschenen</t>
  </si>
  <si>
    <t>Breiti 1, 6487 Göschenen</t>
  </si>
  <si>
    <t>Gütsch ob Andermatt (GUE)</t>
  </si>
  <si>
    <t>NADAM (GUE)</t>
  </si>
  <si>
    <t>ZG
(1+0=1)</t>
  </si>
  <si>
    <t>Zug</t>
  </si>
  <si>
    <t>Feldstrasse 22, 6300 Zug</t>
  </si>
  <si>
    <t>- (in Zukunft NADAM-Sonde in Cham)</t>
  </si>
  <si>
    <t>FL 
(0+1=1)</t>
  </si>
  <si>
    <t>Vaduz</t>
  </si>
  <si>
    <t>Marianumstrasse 45, 9490 Vaduz</t>
  </si>
  <si>
    <t>(Vaduz)</t>
  </si>
  <si>
    <t>GR
(1+3=4)</t>
  </si>
  <si>
    <t>Chur</t>
  </si>
  <si>
    <t>Ringstrasse 50, 7000 Chur</t>
  </si>
  <si>
    <t>Chur (CHU), Disentis (DIS), 
San Bernardino (SBE)</t>
  </si>
  <si>
    <t>Spital, Industrie (Ems Chemie)</t>
  </si>
  <si>
    <t>NADAM (CHU)</t>
  </si>
  <si>
    <t>Prio 1: 0 km
Prio 2: 227 km (3h 56min)
Prio 1+2: 291 km (4h 46min)</t>
  </si>
  <si>
    <t>Davos</t>
  </si>
  <si>
    <t>Molkereistrasse 3, 7270 Davos Platz</t>
  </si>
  <si>
    <t>Davos (DAV)</t>
  </si>
  <si>
    <t>Spital, Tourismus</t>
  </si>
  <si>
    <t>NADAM (DAV)</t>
  </si>
  <si>
    <t>Landquart</t>
  </si>
  <si>
    <t>Schulstrasse, 7302 Landquart</t>
  </si>
  <si>
    <t>(Chur ist 15km entfernt)</t>
  </si>
  <si>
    <t>St.Moritz</t>
  </si>
  <si>
    <t>Via da Scoula 6.1, 7500 St. Moritz</t>
  </si>
  <si>
    <t>Vicosoprano (VIO), Samedan (SAM), Robbia (ROB), Santa Maria (SMM), Scuol (SCU)</t>
  </si>
  <si>
    <t>(Samedan ist 5km entfernt)</t>
  </si>
  <si>
    <t>Strategisch interessant für optimale Abdeckung der Schweiz + Tourismus</t>
  </si>
  <si>
    <t>TI
(4+3=7)</t>
  </si>
  <si>
    <t>Airolo</t>
  </si>
  <si>
    <t>Piotta (PIO)</t>
  </si>
  <si>
    <t>(Piotta ist 10km entfernt)</t>
  </si>
  <si>
    <t>Prio 1: 125 km (2h)
Prio 2: 221 km (2h 25min)
Prio 1+2: 267 km (3h 18min)</t>
  </si>
  <si>
    <t>Kleine Gemeinde, strategisch interessant (Gotthard)</t>
  </si>
  <si>
    <t>Bellinzona</t>
  </si>
  <si>
    <t>Via Francesco Chiesa 2, 6500 Bellinzona</t>
  </si>
  <si>
    <t>(Magadino ist 10km entfernt)</t>
  </si>
  <si>
    <t>Biasca</t>
  </si>
  <si>
    <t>Via St. Franscini 21, 6710 Biasca</t>
  </si>
  <si>
    <t>Kleine Gemeinde, strategisch interessant (in der Nähe NEAT-Alptransit-Eingang)</t>
  </si>
  <si>
    <t>Chiasso-Morbio</t>
  </si>
  <si>
    <t>Viale Serfontana 20, 6834 Morbio Inferiore</t>
  </si>
  <si>
    <t>(Stabio ist 5km entfernt)</t>
  </si>
  <si>
    <t>Strategisch interessant für optimale Abdeckung der Schweiz + Grenze</t>
  </si>
  <si>
    <t>Locarno</t>
  </si>
  <si>
    <t>Viale Al Lido, 6600 Locarno</t>
  </si>
  <si>
    <t>Locarno Monti (OTL), Magadino (MAG)</t>
  </si>
  <si>
    <t>NADAM (OTL)</t>
  </si>
  <si>
    <t>Lugano-Massagno</t>
  </si>
  <si>
    <t>Via Foletti 12, 9600 Massagno</t>
  </si>
  <si>
    <t>Lugano (LUG)</t>
  </si>
  <si>
    <t>NADAM (LUG)</t>
  </si>
  <si>
    <t>Gemeinde mit &gt; 50'000 Einwohner</t>
  </si>
  <si>
    <t>Mendrisio</t>
  </si>
  <si>
    <t>Via S. Martino 24, 6850 Mendrisio</t>
  </si>
  <si>
    <t>Stabio (SBO)</t>
  </si>
  <si>
    <t>VS
(3+3=6)</t>
  </si>
  <si>
    <t>Brig</t>
  </si>
  <si>
    <t>Englisch-Gruss-Strasse 45, 3902 Glis</t>
  </si>
  <si>
    <t>Simplontunnel, Rangierbahnhof, Spital</t>
  </si>
  <si>
    <t>(Visp ist 10km entfernt)</t>
  </si>
  <si>
    <t>Prio 1: 163 km (2h 19min)
Prio 2: 186 km (2h 24min)
Prio 1+2: 210 km (3h)</t>
  </si>
  <si>
    <t>Gemeinde mit &gt; 10'000 Einwohner, strategisch interessant (Simplontunnel)</t>
  </si>
  <si>
    <t>Martigny</t>
  </si>
  <si>
    <t>Rue de Grimisuat 8, 1920 Martigny</t>
  </si>
  <si>
    <t>Spital, Abzweigung zum Grosser St. Bernhard</t>
  </si>
  <si>
    <t>Gemeinde mit &gt; 30'000 Einwohner, strategisch interessant für Abdeckung CH</t>
  </si>
  <si>
    <t>Sion</t>
  </si>
  <si>
    <t>Avenue de France 27. 1950 Sion</t>
  </si>
  <si>
    <t>Sion (SIO)</t>
  </si>
  <si>
    <t>Flughafen, Spital</t>
  </si>
  <si>
    <t>NADAM (SIO)</t>
  </si>
  <si>
    <t>Sierre</t>
  </si>
  <si>
    <t>Route de la Plaine 2, 3960 Sierre</t>
  </si>
  <si>
    <t>Spital, Industrie (Constellium)</t>
  </si>
  <si>
    <t>(zwischen Sion und Visp)</t>
  </si>
  <si>
    <t>Gemeinde mit &gt; 10'000 Einwohner, strategisch interessant für Abdeckung CH, Stao SW</t>
  </si>
  <si>
    <t>Monthey</t>
  </si>
  <si>
    <t>Route du Verney 34, 1870 Monthey</t>
  </si>
  <si>
    <t>Spital, Industrie (Syngenta, eventl. Raffinerie (z.Z. nicht in Betrieb) in Collombey )</t>
  </si>
  <si>
    <t>(Aigle ist 10km entfernt)</t>
  </si>
  <si>
    <t>Visp</t>
  </si>
  <si>
    <t>Gebreitenweg 2, 3930 Visp</t>
  </si>
  <si>
    <t>Visp (VIS)</t>
  </si>
  <si>
    <t>Spital, Industrie (Lonza)</t>
  </si>
  <si>
    <t>NADAM (VIS)</t>
  </si>
  <si>
    <t>Stao SW</t>
  </si>
  <si>
    <t>FR
(2+3=5)</t>
  </si>
  <si>
    <t>Bulle</t>
  </si>
  <si>
    <t>Route de la Ronclina 4, 1630 Bulle</t>
  </si>
  <si>
    <t>Moleson (MLS)</t>
  </si>
  <si>
    <t>Gruyere Käse, Cailler Chocolat, Industrie, Spital</t>
  </si>
  <si>
    <t>(Le Moleson ist 15km entfernt)</t>
  </si>
  <si>
    <t>Prio 1: 64 km (51min)
Prio 2: 132 km (1h 45min)
Prio 1+2: 144km (2h 6min)</t>
  </si>
  <si>
    <t>Châtel-St-Denis</t>
  </si>
  <si>
    <t>Route du Lac Lussy 180, 1618 Châtel-St-Denis</t>
  </si>
  <si>
    <t>Industrie</t>
  </si>
  <si>
    <t>(Oron ist 10km entfernt)</t>
  </si>
  <si>
    <t>Fribourg</t>
  </si>
  <si>
    <t>Route Mon-Repos 9, 1700 Fribourg</t>
  </si>
  <si>
    <t>Plaffeien (PLF), Fribourg-Posieux (GRA)</t>
  </si>
  <si>
    <t>Spitäler, Industrie, Tourismus, Bahnhof</t>
  </si>
  <si>
    <t>(zwischen Plaffeien und Payerne, in Zukunft neue NADAM-Sonde in Grangeneuve)</t>
  </si>
  <si>
    <t>Murten</t>
  </si>
  <si>
    <t>Längmatt 6, 3280 Murten</t>
  </si>
  <si>
    <t>Tourismus, Spital, Gemüseanbau</t>
  </si>
  <si>
    <t>(MADUK-KKM ist 10km entfernt)</t>
  </si>
  <si>
    <t>Romont</t>
  </si>
  <si>
    <t>Rue Aliénor 12, 2096 Romont</t>
  </si>
  <si>
    <t>Industrie, Spital, Bahnhof</t>
  </si>
  <si>
    <t>GE
(1+0=1)</t>
  </si>
  <si>
    <t>Genève</t>
  </si>
  <si>
    <t>Caserne principale de la caserne des pompiers professionnels de Genève, Rue du Vieux-Billard 11, 1205 Genève</t>
  </si>
  <si>
    <t>Genève (GVE)</t>
  </si>
  <si>
    <t>Internationale Organisationen, Tourismus, Spitäler, Industrie, Bahnhof, Flughafen</t>
  </si>
  <si>
    <t>NADAM (GVE)</t>
  </si>
  <si>
    <t>NE
(2+1=3)</t>
  </si>
  <si>
    <t>La Chaux-de-Fonds</t>
  </si>
  <si>
    <t>Rue de Beau-Site 30, 2300 La Chaux-de-Fonds</t>
  </si>
  <si>
    <t>Chaux-De-Fonds (CDF)</t>
  </si>
  <si>
    <t>Industrie, Spital</t>
  </si>
  <si>
    <t>NADAM (CDF)</t>
  </si>
  <si>
    <t>Prio 1: 40 km (41min)
Prio 2: 0 km
Prio 1+2: 70 km (1h 17min)</t>
  </si>
  <si>
    <t>Gemeinde mit &gt; 30'000 Einwohner</t>
  </si>
  <si>
    <t>Neuchâtel</t>
  </si>
  <si>
    <t>Rue du Puits-Godet 8, 2000 Neuchâtel</t>
  </si>
  <si>
    <t>Neuchâtel (NEU), Cressier (CRM)</t>
  </si>
  <si>
    <t>NADAM (NEU) (in Zukunft auch in Cressier)</t>
  </si>
  <si>
    <t>Travers</t>
  </si>
  <si>
    <t>Rue de la Promenade 10, 2105 Travers</t>
  </si>
  <si>
    <t>(in der Mitte zwischen FRE und CDF, 15km)</t>
  </si>
  <si>
    <t>VD
(5+7=12)</t>
  </si>
  <si>
    <t>Aigle</t>
  </si>
  <si>
    <t>Chemin de la Planchette 17, 1860 Aigle</t>
  </si>
  <si>
    <t>Aigle (AIG)</t>
  </si>
  <si>
    <t>Salzminen, Agrarindustrie, Autobahn ins Wallis</t>
  </si>
  <si>
    <t>NADAM (AIG)</t>
  </si>
  <si>
    <t>Prio 1: 236 km (3h 7min)
Prio 2: 278 km (4h 42min)
Prio 1+2: 384 km (6h 15min)</t>
  </si>
  <si>
    <t>Château d'Oex</t>
  </si>
  <si>
    <t>Route du Planemard 15, 1660 Château-d'Oex</t>
  </si>
  <si>
    <t>Milchwirtschaft</t>
  </si>
  <si>
    <t>Echallens</t>
  </si>
  <si>
    <t>Avenue des Terreaux 3, 1040 Echallens</t>
  </si>
  <si>
    <t>(Zukunft: NADAM Villars-Tiercelin)</t>
  </si>
  <si>
    <t>Landwirtschaft</t>
  </si>
  <si>
    <t>- (in Zukunft NADAM-Sonde in Vilars)</t>
  </si>
  <si>
    <t>Strategisch interessant für optimale Abdeckung der Schweiz, nördlich von Lausanne</t>
  </si>
  <si>
    <t>Lausanne</t>
  </si>
  <si>
    <t>Avenue de Cour 16b, 1007 Lausanne</t>
  </si>
  <si>
    <t>Pully (PUY)</t>
  </si>
  <si>
    <t>Industrie, Spitäler, Bahnhof, Hochschulen</t>
  </si>
  <si>
    <t>NADAM (LAU)</t>
  </si>
  <si>
    <t>Moudon</t>
  </si>
  <si>
    <t>Chemin des Vignes 14, 1510 Moudon</t>
  </si>
  <si>
    <t xml:space="preserve">- </t>
  </si>
  <si>
    <t>Industrie, Bahnhof</t>
  </si>
  <si>
    <t>Morges</t>
  </si>
  <si>
    <t>Place Charles-Dufour 9, 1110 Morges</t>
  </si>
  <si>
    <t>Bière (BIE)</t>
  </si>
  <si>
    <t>- (in Zukunft NADAM-Sonde in Bière)</t>
  </si>
  <si>
    <t>Montreux</t>
  </si>
  <si>
    <t>Rue du Torrent 8, 1815 Clarens</t>
  </si>
  <si>
    <t>Oron (ORO)</t>
  </si>
  <si>
    <t>Tourismus</t>
  </si>
  <si>
    <t>Nyon</t>
  </si>
  <si>
    <t>Chemin Monastier 10, 1260 Nyon</t>
  </si>
  <si>
    <t>Changins (CGI), La Dôle (DOL)</t>
  </si>
  <si>
    <t>Industrie, Spitäler</t>
  </si>
  <si>
    <t>NADAM (CGI)</t>
  </si>
  <si>
    <t>Payerne</t>
  </si>
  <si>
    <t>Chemin des Oiseaux 1, 1530 Payerne</t>
  </si>
  <si>
    <t>Payerne (PAY)</t>
  </si>
  <si>
    <t>Flughafen</t>
  </si>
  <si>
    <t>NADAM (PAY)</t>
  </si>
  <si>
    <t>Knapp &lt; 10'000 Einwohner</t>
  </si>
  <si>
    <t>Le Sentier</t>
  </si>
  <si>
    <t>Route des Crêtets 8, 1347 Le Sentier</t>
  </si>
  <si>
    <t>Tourismus, Landwitschaft</t>
  </si>
  <si>
    <t>Vallorbe</t>
  </si>
  <si>
    <t>Chemin des Prés-sous-Ville 2, 1337 Vallorbe</t>
  </si>
  <si>
    <t>Bahnhof</t>
  </si>
  <si>
    <t>Yverdon</t>
  </si>
  <si>
    <t>Rue Jean-André Venel 40, 1400 Yverdon-les-Bains</t>
  </si>
  <si>
    <t>La Frétaz (FRE)</t>
  </si>
  <si>
    <t>(La Fretaz ist 15km entfernt)</t>
  </si>
  <si>
    <t xml:space="preserve"> </t>
  </si>
  <si>
    <t>646249_001</t>
  </si>
  <si>
    <t>665258_001</t>
  </si>
  <si>
    <t>662245_001</t>
  </si>
  <si>
    <t>657259_001</t>
  </si>
  <si>
    <t>627267_001</t>
  </si>
  <si>
    <t>643261_001</t>
  </si>
  <si>
    <t>651240_001</t>
  </si>
  <si>
    <t>638237_001</t>
  </si>
  <si>
    <t>739250_001</t>
  </si>
  <si>
    <t>613211_002</t>
  </si>
  <si>
    <t>601200_001</t>
  </si>
  <si>
    <t>585220_001</t>
  </si>
  <si>
    <t>631217_001</t>
  </si>
  <si>
    <t>632170_001</t>
  </si>
  <si>
    <t>597196_001</t>
  </si>
  <si>
    <t>626198_001</t>
  </si>
  <si>
    <t>626228_001</t>
  </si>
  <si>
    <t>589213_001</t>
  </si>
  <si>
    <t>657175_001</t>
  </si>
  <si>
    <t>593236_001</t>
  </si>
  <si>
    <t>567222_001</t>
  </si>
  <si>
    <t>613176_001</t>
  </si>
  <si>
    <t>605252_001</t>
  </si>
  <si>
    <t>622258_001</t>
  </si>
  <si>
    <t>610266_001</t>
  </si>
  <si>
    <t>756224_001</t>
  </si>
  <si>
    <t>570161_001</t>
  </si>
  <si>
    <t>558154_001</t>
  </si>
  <si>
    <t>579184_002</t>
  </si>
  <si>
    <t>575197_001</t>
  </si>
  <si>
    <t>559171_001</t>
  </si>
  <si>
    <t>499117_001</t>
  </si>
  <si>
    <t>723212_001</t>
  </si>
  <si>
    <t>758191_001</t>
  </si>
  <si>
    <t>782185_001</t>
  </si>
  <si>
    <t>761203_001</t>
  </si>
  <si>
    <t>784152_001</t>
  </si>
  <si>
    <t>593246_001</t>
  </si>
  <si>
    <t>572251_001</t>
  </si>
  <si>
    <t>664223_001</t>
  </si>
  <si>
    <t>665211_001</t>
  </si>
  <si>
    <t>644200_001</t>
  </si>
  <si>
    <t>642218_001</t>
  </si>
  <si>
    <t>650224_001</t>
  </si>
  <si>
    <t>553216_002</t>
  </si>
  <si>
    <t>560205_001</t>
  </si>
  <si>
    <t>542199_001</t>
  </si>
  <si>
    <t>669201_001</t>
  </si>
  <si>
    <t>661193_001</t>
  </si>
  <si>
    <t>689284_001</t>
  </si>
  <si>
    <t>753226_001</t>
  </si>
  <si>
    <t>704232_001</t>
  </si>
  <si>
    <t>744253_001</t>
  </si>
  <si>
    <t>724239_001</t>
  </si>
  <si>
    <t>720259_001</t>
  </si>
  <si>
    <t>635244_001</t>
  </si>
  <si>
    <t>607229_001</t>
  </si>
  <si>
    <t>675214_001</t>
  </si>
  <si>
    <t>692208_001</t>
  </si>
  <si>
    <t>698219_001</t>
  </si>
  <si>
    <t>739267_001</t>
  </si>
  <si>
    <t>710268_001</t>
  </si>
  <si>
    <t>730278_001</t>
  </si>
  <si>
    <t>721117_001</t>
  </si>
  <si>
    <t>717134_001</t>
  </si>
  <si>
    <t>722078_001</t>
  </si>
  <si>
    <t>705113_001</t>
  </si>
  <si>
    <t>716096_001</t>
  </si>
  <si>
    <t>719081_001</t>
  </si>
  <si>
    <t>690194_001</t>
  </si>
  <si>
    <t>687169_001</t>
  </si>
  <si>
    <t>562129_001</t>
  </si>
  <si>
    <t>577147_001</t>
  </si>
  <si>
    <t>538165_001</t>
  </si>
  <si>
    <t>537151_001</t>
  </si>
  <si>
    <t>550168_001</t>
  </si>
  <si>
    <t>527150_001</t>
  </si>
  <si>
    <t>557143_001</t>
  </si>
  <si>
    <t>506137_001</t>
  </si>
  <si>
    <t>562186_001</t>
  </si>
  <si>
    <t>507162_001</t>
  </si>
  <si>
    <t>518173_001</t>
  </si>
  <si>
    <t>539180_001</t>
  </si>
  <si>
    <t>641129_001</t>
  </si>
  <si>
    <t>572105_001</t>
  </si>
  <si>
    <t>593119_001</t>
  </si>
  <si>
    <t>607126_001</t>
  </si>
  <si>
    <t>563123_001</t>
  </si>
  <si>
    <t>634126_001</t>
  </si>
  <si>
    <t>681226_001</t>
  </si>
  <si>
    <t>683263_001</t>
  </si>
  <si>
    <t>672250_001</t>
  </si>
  <si>
    <t>689249_001</t>
  </si>
  <si>
    <t>684255_001</t>
  </si>
  <si>
    <t>697246_001</t>
  </si>
  <si>
    <t>693231_001</t>
  </si>
  <si>
    <t>702241_001</t>
  </si>
  <si>
    <t>696262_001</t>
  </si>
  <si>
    <t>Kanton:</t>
  </si>
  <si>
    <t>Telefon:</t>
  </si>
  <si>
    <t>Datum:</t>
  </si>
  <si>
    <t>Unterschrift:</t>
  </si>
  <si>
    <t>Update 09/2018</t>
  </si>
  <si>
    <t>Schwarzenburg</t>
  </si>
  <si>
    <t>748244_001</t>
  </si>
  <si>
    <t>Ebnetstrasse 1, 9100 Herisau</t>
  </si>
  <si>
    <t>593184_001</t>
  </si>
  <si>
    <t>Kilchermatt 3, 3150 Schwarzenburg
(eidg. Ausbildungszentrum Schwarzenb.)</t>
  </si>
  <si>
    <t>Ober Wirzboden, 6370 Stans</t>
  </si>
  <si>
    <t>621238_001</t>
  </si>
  <si>
    <t>Misura sul campo</t>
  </si>
  <si>
    <t>Equipe SCAM CENAL</t>
  </si>
  <si>
    <t>cantone:</t>
  </si>
  <si>
    <t>nome/cognome:</t>
  </si>
  <si>
    <t>data:</t>
  </si>
  <si>
    <t>tel.:</t>
  </si>
  <si>
    <t>firma:</t>
  </si>
  <si>
    <t>canton:</t>
  </si>
  <si>
    <t>date:</t>
  </si>
  <si>
    <t>tél.:</t>
  </si>
  <si>
    <t>Début de
la mesure</t>
  </si>
  <si>
    <t>Appareil</t>
  </si>
  <si>
    <t>Mesures in situ</t>
  </si>
  <si>
    <t xml:space="preserve"> Remarques</t>
  </si>
  <si>
    <t>signature:</t>
  </si>
  <si>
    <t>Formular ODL / DL</t>
  </si>
  <si>
    <t>Feldmessung</t>
  </si>
  <si>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falls nicht ODL-Werte gemessen werden, im Bemerkungsfeld angeben!</t>
    </r>
  </si>
  <si>
    <t>GEVER-Dossier: BABS-441-6/5</t>
  </si>
  <si>
    <t>Messgerät</t>
  </si>
  <si>
    <t>Formulaire DDA / DD</t>
  </si>
  <si>
    <t>KAMU-NAZ-Equipe</t>
  </si>
  <si>
    <t>Vor- / Name:</t>
  </si>
  <si>
    <t>prénom / nom:</t>
  </si>
  <si>
    <r>
      <t>ODL</t>
    </r>
    <r>
      <rPr>
        <b/>
        <vertAlign val="superscript"/>
        <sz val="13"/>
        <color theme="1"/>
        <rFont val="Arial"/>
        <family val="2"/>
      </rPr>
      <t>1</t>
    </r>
    <r>
      <rPr>
        <b/>
        <sz val="13"/>
        <color theme="1"/>
        <rFont val="Arial"/>
        <family val="2"/>
      </rPr>
      <t>-Wert</t>
    </r>
  </si>
  <si>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si pas de mesure DDA, faire une remarque!</t>
    </r>
  </si>
  <si>
    <r>
      <t>Valeur DDA</t>
    </r>
    <r>
      <rPr>
        <b/>
        <vertAlign val="superscript"/>
        <sz val="13"/>
        <color theme="1"/>
        <rFont val="Arial"/>
        <family val="2"/>
      </rPr>
      <t>1</t>
    </r>
  </si>
  <si>
    <t>nom du lieu</t>
  </si>
  <si>
    <t>Formulario IDA / ID</t>
  </si>
  <si>
    <r>
      <t>Valore IDA</t>
    </r>
    <r>
      <rPr>
        <b/>
        <vertAlign val="superscript"/>
        <sz val="13"/>
        <color theme="1"/>
        <rFont val="Arial"/>
        <family val="2"/>
      </rPr>
      <t>1</t>
    </r>
  </si>
  <si>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se non è un valore IDA, indicarlo nelle osservazioni!</t>
    </r>
  </si>
  <si>
    <t>Appa-recchio</t>
  </si>
  <si>
    <t> Validation des mesures</t>
  </si>
  <si>
    <t> Résultats de mesure</t>
  </si>
  <si>
    <t> Validierung der Messwerte</t>
  </si>
  <si>
    <t> Kanton</t>
  </si>
  <si>
    <t> Messresultate</t>
  </si>
  <si>
    <t> Bemerkungen</t>
  </si>
  <si>
    <r>
      <rPr>
        <sz val="9"/>
        <color theme="1"/>
        <rFont val="Arial"/>
        <family val="2"/>
      </rPr>
      <t> z.B. "</t>
    </r>
    <r>
      <rPr>
        <b/>
        <sz val="9"/>
        <color theme="1"/>
        <rFont val="Arial"/>
        <family val="2"/>
      </rPr>
      <t>Dosisleistungs- statt ODL-Messung</t>
    </r>
    <r>
      <rPr>
        <sz val="9"/>
        <color theme="1"/>
        <rFont val="Arial"/>
        <family val="2"/>
      </rPr>
      <t xml:space="preserve">"
 (ODL = DL 1m über Boden)
 oder Informationen zu </t>
    </r>
    <r>
      <rPr>
        <b/>
        <sz val="9"/>
        <color theme="1"/>
        <rFont val="Arial"/>
        <family val="2"/>
      </rPr>
      <t>Flächenbeschaffenheit</t>
    </r>
    <r>
      <rPr>
        <sz val="9"/>
        <color theme="1"/>
        <rFont val="Arial"/>
        <family val="2"/>
      </rPr>
      <t>,
 </t>
    </r>
    <r>
      <rPr>
        <b/>
        <sz val="9"/>
        <color theme="1"/>
        <rFont val="Arial"/>
        <family val="2"/>
      </rPr>
      <t>Wetterlage</t>
    </r>
    <r>
      <rPr>
        <sz val="9"/>
        <color theme="1"/>
        <rFont val="Arial"/>
        <family val="2"/>
      </rPr>
      <t>, verknüpften Proben etc.</t>
    </r>
  </si>
  <si>
    <t> Lieu de la mesure</t>
  </si>
  <si>
    <t> Convalida delle misurazioni</t>
  </si>
  <si>
    <t> Luogo di misurazione</t>
  </si>
  <si>
    <t> Osservazioni</t>
  </si>
  <si>
    <t>nome del luogo</t>
  </si>
  <si>
    <t>Squadra SCAM CENAL</t>
  </si>
  <si>
    <t>Zielstrasse 18, 9050 Appenzel (Sportplatz Ziel)</t>
  </si>
  <si>
    <t>Update 2021</t>
  </si>
  <si>
    <t>682241_001</t>
  </si>
  <si>
    <t>685248_004</t>
  </si>
  <si>
    <t>Zürichbergstrasse 196, 8044 Zürich (Sportplatz Fluntern)</t>
  </si>
  <si>
    <t>Ortschaft</t>
  </si>
  <si>
    <t>Total Anzahl Stao 1+2:       104</t>
  </si>
  <si>
    <t>Total Anzahl Stao Prio 2:    58</t>
  </si>
  <si>
    <t>Totale Anzahl Stao Prio 1:  46</t>
  </si>
  <si>
    <r>
      <t xml:space="preserve">- </t>
    </r>
    <r>
      <rPr>
        <sz val="9"/>
        <color rgb="FF000000"/>
        <rFont val="Arial"/>
        <family val="2"/>
      </rPr>
      <t>(Zukunft: NADAM Cham)</t>
    </r>
  </si>
  <si>
    <t>Località Lüina, 6780 Airolo</t>
  </si>
  <si>
    <t>690153_001</t>
  </si>
  <si>
    <r>
      <t xml:space="preserve">Schaffausen (SHA) 
</t>
    </r>
    <r>
      <rPr>
        <sz val="9"/>
        <color rgb="FF000000"/>
        <rFont val="Arial"/>
        <family val="2"/>
      </rPr>
      <t>(Zukunft: NADAM Hallau)</t>
    </r>
  </si>
  <si>
    <r>
      <t xml:space="preserve">Adelboden (ABO) 
</t>
    </r>
    <r>
      <rPr>
        <sz val="9"/>
        <rFont val="Arial"/>
        <family val="2"/>
      </rPr>
      <t>(Zukunft: NADAM Thun)</t>
    </r>
  </si>
  <si>
    <t>Stand: 25.01.2022</t>
  </si>
  <si>
    <t>Update 2022</t>
  </si>
  <si>
    <t>Update 08/2016</t>
  </si>
  <si>
    <t>Kanton</t>
  </si>
  <si>
    <t>Wohlen</t>
  </si>
  <si>
    <t>AD 6/H</t>
  </si>
  <si>
    <t>AD-t</t>
  </si>
  <si>
    <t>Coor-
dinate 
(Y / X)</t>
  </si>
  <si>
    <t>Coor-
données 
(Y / X)</t>
  </si>
  <si>
    <t>Koordi-
naten
CH1903 
Y</t>
  </si>
  <si>
    <t>Koordi-
naten
CH1903 
X</t>
  </si>
  <si>
    <t>Koordi-
naten
CH1903+ 
E</t>
  </si>
  <si>
    <t>Koordi-
naten
CH1903+ 
N</t>
  </si>
  <si>
    <t>2 450 000
 - 2 850 000</t>
  </si>
  <si>
    <t>1 050 000
- 1 300 000</t>
  </si>
  <si>
    <t>Mess-beginn</t>
  </si>
  <si>
    <t>AD 6/H'
'AD-t'</t>
  </si>
  <si>
    <t>[µSv/h] =
[mikroSv/h]</t>
  </si>
  <si>
    <t>falls Koordinaten unbekannt:
Eindeutige Beschreibung des Standortes</t>
  </si>
  <si>
    <t xml:space="preserve"> 
[hh:mm]</t>
  </si>
  <si>
    <t xml:space="preserve"> Standort der Messung</t>
  </si>
  <si>
    <r>
      <rPr>
        <sz val="9"/>
        <color theme="1"/>
        <rFont val="Arial"/>
        <family val="2"/>
      </rPr>
      <t> par exemple "</t>
    </r>
    <r>
      <rPr>
        <b/>
        <sz val="9"/>
        <color theme="1"/>
        <rFont val="Arial"/>
        <family val="2"/>
      </rPr>
      <t>DD au lieu de DDA</t>
    </r>
    <r>
      <rPr>
        <sz val="9"/>
        <color theme="1"/>
        <rFont val="Arial"/>
        <family val="2"/>
      </rPr>
      <t>"
 (DDA = débit de dose 1m au-dessus du sol)
 ou des informations</t>
    </r>
    <r>
      <rPr>
        <b/>
        <sz val="9"/>
        <color theme="1"/>
        <rFont val="Arial"/>
        <family val="2"/>
      </rPr>
      <t xml:space="preserve"> sur la nature du sol, météo</t>
    </r>
    <r>
      <rPr>
        <sz val="9"/>
        <color theme="1"/>
        <rFont val="Arial"/>
        <family val="2"/>
      </rPr>
      <t>,
 échantillons connexes, etc.</t>
    </r>
  </si>
  <si>
    <t xml:space="preserve"> canton</t>
  </si>
  <si>
    <t>coordonnées 'CH1903+'
valeurs possibles:</t>
  </si>
  <si>
    <t>CH1903+'- Koordinaten
gültige Werte:</t>
  </si>
  <si>
    <t>nome / cognome:</t>
  </si>
  <si>
    <t xml:space="preserve"> cantone</t>
  </si>
  <si>
    <t>se le coordinate non conosciute:
descrizione chiara della posizione</t>
  </si>
  <si>
    <t>coordinate 'CH1903+'
valori possibili:</t>
  </si>
  <si>
    <t>Inizio della
misurazione</t>
  </si>
  <si>
    <t>[µSv/h] =
[microSv/h]</t>
  </si>
  <si>
    <r>
      <rPr>
        <sz val="9"/>
        <color theme="1"/>
        <rFont val="Arial"/>
        <family val="2"/>
      </rPr>
      <t> per esempio "</t>
    </r>
    <r>
      <rPr>
        <b/>
        <sz val="9"/>
        <color theme="1"/>
        <rFont val="Arial"/>
        <family val="2"/>
      </rPr>
      <t>ID invece di IDA</t>
    </r>
    <r>
      <rPr>
        <sz val="9"/>
        <color theme="1"/>
        <rFont val="Arial"/>
        <family val="2"/>
      </rPr>
      <t xml:space="preserve">"
 (IDA = ID a 1m dal suolo)
 o delle informazioni </t>
    </r>
    <r>
      <rPr>
        <b/>
        <sz val="9"/>
        <color theme="1"/>
        <rFont val="Arial"/>
        <family val="2"/>
      </rPr>
      <t>sulla natura del suolo, meteo</t>
    </r>
    <r>
      <rPr>
        <sz val="9"/>
        <color theme="1"/>
        <rFont val="Arial"/>
        <family val="2"/>
      </rPr>
      <t>,
 campioni connessi, etc.</t>
    </r>
  </si>
  <si>
    <t>si les coordonnées sont inconnues:
description distincte du site</t>
  </si>
  <si>
    <t>Sportanlage Tüfi, Tüfistrasse 16, 8134 Adliswil</t>
  </si>
  <si>
    <r>
      <t> Kontakt bei der NAZ (auch für Datenübermittlung):</t>
    </r>
    <r>
      <rPr>
        <sz val="10"/>
        <color theme="1"/>
        <rFont val="Arial"/>
        <family val="2"/>
      </rPr>
      <t xml:space="preserve"> ch-neoc-n@naz.ch       </t>
    </r>
  </si>
  <si>
    <r>
      <t xml:space="preserve"> Contact CENAL (aussi pour la transmission de données): </t>
    </r>
    <r>
      <rPr>
        <sz val="11"/>
        <color theme="1"/>
        <rFont val="Arial"/>
        <family val="2"/>
      </rPr>
      <t>ch-neoc-n@naz.ch </t>
    </r>
  </si>
  <si>
    <r>
      <t xml:space="preserve"> Contatto CENAL (anche per la trasmissione dei risultati): </t>
    </r>
    <r>
      <rPr>
        <sz val="11"/>
        <color theme="1"/>
        <rFont val="Arial"/>
        <family val="2"/>
      </rPr>
      <t xml:space="preserve">ch-neoc-n@naz.ch     </t>
    </r>
  </si>
  <si>
    <t>© NAZ, 09.2024</t>
  </si>
  <si>
    <t>© CENAL,09.2024</t>
  </si>
  <si>
    <t>© CENAL, 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</si>
</sst>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7" x14ac:knownFonts="1">
    <font>
      <sz val="10"/>
      <name val="Arial"/>
      <family val="2"/>
      <charset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"/>
    </font>
    <font>
      <b/>
      <sz val="10"/>
      <name val="Arial"/>
      <family val="2"/>
      <charset val="1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sz val="6"/>
      <color theme="1"/>
      <name val="Arial"/>
      <family val="2"/>
    </font>
    <font>
      <b/>
      <vertAlign val="superscript"/>
      <sz val="13"/>
      <color theme="1"/>
      <name val="Arial"/>
      <family val="2"/>
    </font>
    <font>
      <b/>
      <sz val="10"/>
      <color rgb="FF3F3F3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i/>
      <sz val="10"/>
      <color rgb="FF7F7F7F"/>
      <name val="Arial"/>
      <family val="2"/>
    </font>
    <font>
      <b/>
      <sz val="11"/>
      <color rgb="FF3F3F3F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FFF"/>
        <bgColor indexed="64"/>
      </patternFill>
    </fill>
    <fill>
      <patternFill patternType="solid">
        <fgColor rgb="FFFFBFFF"/>
        <bgColor rgb="FFFFFF00"/>
      </patternFill>
    </fill>
    <fill>
      <patternFill patternType="solid">
        <fgColor rgb="FFF2F2F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9999FF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thin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F2F2F2"/>
      </left>
      <right/>
      <top style="medium">
        <color rgb="FFBFBFBF"/>
      </top>
      <bottom/>
      <diagonal/>
    </border>
    <border>
      <left/>
      <right style="medium">
        <color rgb="FFF2F2F2"/>
      </right>
      <top style="medium">
        <color rgb="FFBFBFBF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6" fillId="2" borderId="1" applyProtection="0"/>
    <xf numFmtId="0" fontId="5" fillId="0" borderId="0"/>
    <xf numFmtId="3" fontId="8" fillId="0" borderId="15" applyNumberFormat="0" applyFill="0" applyBorder="0" applyAlignment="0" applyProtection="0">
      <alignment horizontal="center" vertical="center"/>
      <protection locked="0"/>
    </xf>
    <xf numFmtId="0" fontId="4" fillId="0" borderId="0"/>
    <xf numFmtId="0" fontId="33" fillId="0" borderId="0" applyNumberFormat="0" applyFill="0" applyBorder="0" applyAlignment="0" applyProtection="0"/>
  </cellStyleXfs>
  <cellXfs count="228">
    <xf numFmtId="0" fontId="0" fillId="0" borderId="0" xfId="0"/>
    <xf numFmtId="3" fontId="20" fillId="0" borderId="14" xfId="2" applyNumberFormat="1" applyFont="1" applyBorder="1" applyAlignment="1" applyProtection="1">
      <alignment horizontal="center" vertical="center" shrinkToFit="1"/>
      <protection locked="0"/>
    </xf>
    <xf numFmtId="0" fontId="24" fillId="0" borderId="5" xfId="2" applyFont="1" applyBorder="1" applyAlignment="1" applyProtection="1">
      <alignment horizontal="center" vertical="center"/>
      <protection locked="0"/>
    </xf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0" xfId="4" applyFont="1" applyAlignment="1"/>
    <xf numFmtId="0" fontId="4" fillId="0" borderId="0" xfId="4"/>
    <xf numFmtId="0" fontId="7" fillId="0" borderId="0" xfId="4" applyFont="1" applyAlignment="1"/>
    <xf numFmtId="0" fontId="30" fillId="0" borderId="0" xfId="4" applyFont="1" applyFill="1" applyBorder="1" applyAlignment="1">
      <alignment vertical="center"/>
    </xf>
    <xf numFmtId="0" fontId="4" fillId="0" borderId="2" xfId="4" applyFont="1" applyBorder="1" applyAlignment="1">
      <alignment horizontal="left" vertical="center" wrapText="1"/>
    </xf>
    <xf numFmtId="0" fontId="30" fillId="0" borderId="2" xfId="4" applyFont="1" applyBorder="1" applyAlignment="1">
      <alignment horizontal="center" vertical="center"/>
    </xf>
    <xf numFmtId="0" fontId="30" fillId="0" borderId="2" xfId="4" applyFont="1" applyBorder="1" applyAlignment="1">
      <alignment horizontal="left" vertical="center"/>
    </xf>
    <xf numFmtId="0" fontId="30" fillId="0" borderId="2" xfId="4" applyFont="1" applyBorder="1" applyAlignment="1">
      <alignment horizontal="left" vertical="center" wrapText="1"/>
    </xf>
    <xf numFmtId="0" fontId="30" fillId="0" borderId="2" xfId="4" applyFont="1" applyBorder="1" applyAlignment="1">
      <alignment vertical="center"/>
    </xf>
    <xf numFmtId="0" fontId="30" fillId="11" borderId="2" xfId="4" applyFont="1" applyFill="1" applyBorder="1" applyAlignment="1">
      <alignment vertical="center"/>
    </xf>
    <xf numFmtId="3" fontId="30" fillId="11" borderId="2" xfId="4" applyNumberFormat="1" applyFont="1" applyFill="1" applyBorder="1" applyAlignment="1">
      <alignment horizontal="center" vertical="center"/>
    </xf>
    <xf numFmtId="0" fontId="30" fillId="11" borderId="2" xfId="4" applyFont="1" applyFill="1" applyBorder="1" applyAlignment="1">
      <alignment horizontal="center" vertical="center"/>
    </xf>
    <xf numFmtId="3" fontId="30" fillId="0" borderId="2" xfId="4" applyNumberFormat="1" applyFont="1" applyBorder="1" applyAlignment="1">
      <alignment horizontal="center" vertical="center"/>
    </xf>
    <xf numFmtId="0" fontId="31" fillId="0" borderId="2" xfId="4" applyFont="1" applyBorder="1" applyAlignment="1">
      <alignment horizontal="center" vertical="center"/>
    </xf>
    <xf numFmtId="0" fontId="31" fillId="0" borderId="2" xfId="4" applyFont="1" applyBorder="1" applyAlignment="1">
      <alignment horizontal="left" vertical="center"/>
    </xf>
    <xf numFmtId="0" fontId="31" fillId="0" borderId="2" xfId="4" applyFont="1" applyBorder="1" applyAlignment="1">
      <alignment horizontal="left" vertical="center" wrapText="1"/>
    </xf>
    <xf numFmtId="0" fontId="31" fillId="0" borderId="2" xfId="4" applyFont="1" applyBorder="1" applyAlignment="1">
      <alignment vertical="center"/>
    </xf>
    <xf numFmtId="3" fontId="31" fillId="0" borderId="2" xfId="4" applyNumberFormat="1" applyFont="1" applyBorder="1" applyAlignment="1">
      <alignment horizontal="center" vertical="center"/>
    </xf>
    <xf numFmtId="0" fontId="31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left" vertical="center"/>
    </xf>
    <xf numFmtId="0" fontId="30" fillId="0" borderId="2" xfId="4" applyFont="1" applyBorder="1" applyAlignment="1">
      <alignment horizontal="left" vertical="center" wrapText="1" shrinkToFit="1"/>
    </xf>
    <xf numFmtId="0" fontId="4" fillId="0" borderId="2" xfId="4" applyFont="1" applyBorder="1" applyAlignment="1">
      <alignment horizontal="left" vertical="center"/>
    </xf>
    <xf numFmtId="0" fontId="9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31" fillId="3" borderId="2" xfId="4" applyFont="1" applyFill="1" applyBorder="1" applyAlignment="1">
      <alignment vertical="center" wrapText="1"/>
    </xf>
    <xf numFmtId="0" fontId="32" fillId="0" borderId="2" xfId="4" applyFont="1" applyBorder="1" applyAlignment="1">
      <alignment vertical="center"/>
    </xf>
    <xf numFmtId="0" fontId="4" fillId="0" borderId="2" xfId="4" applyFont="1" applyBorder="1" applyAlignment="1">
      <alignment horizontal="center" vertical="center" wrapText="1"/>
    </xf>
    <xf numFmtId="0" fontId="31" fillId="0" borderId="2" xfId="4" applyFont="1" applyBorder="1" applyAlignment="1">
      <alignment vertical="center" wrapText="1"/>
    </xf>
    <xf numFmtId="3" fontId="31" fillId="0" borderId="2" xfId="4" applyNumberFormat="1" applyFont="1" applyBorder="1" applyAlignment="1">
      <alignment horizontal="center" vertical="center" wrapText="1"/>
    </xf>
    <xf numFmtId="0" fontId="31" fillId="0" borderId="2" xfId="4" applyFont="1" applyBorder="1" applyAlignment="1">
      <alignment horizontal="left" vertical="center" wrapText="1" shrinkToFit="1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vertical="center"/>
    </xf>
    <xf numFmtId="0" fontId="9" fillId="3" borderId="2" xfId="4" applyFont="1" applyFill="1" applyBorder="1" applyAlignment="1">
      <alignment vertical="center"/>
    </xf>
    <xf numFmtId="3" fontId="30" fillId="3" borderId="2" xfId="4" applyNumberFormat="1" applyFont="1" applyFill="1" applyBorder="1" applyAlignment="1">
      <alignment horizontal="center" vertical="center"/>
    </xf>
    <xf numFmtId="0" fontId="30" fillId="3" borderId="2" xfId="4" applyFont="1" applyFill="1" applyBorder="1" applyAlignment="1">
      <alignment horizontal="center" vertical="center"/>
    </xf>
    <xf numFmtId="0" fontId="30" fillId="3" borderId="2" xfId="4" applyFont="1" applyFill="1" applyBorder="1" applyAlignment="1">
      <alignment vertical="center"/>
    </xf>
    <xf numFmtId="0" fontId="30" fillId="0" borderId="2" xfId="4" applyFont="1" applyBorder="1" applyAlignment="1">
      <alignment vertical="center" wrapText="1"/>
    </xf>
    <xf numFmtId="0" fontId="30" fillId="3" borderId="2" xfId="4" applyFont="1" applyFill="1" applyBorder="1" applyAlignment="1">
      <alignment vertical="center" wrapText="1"/>
    </xf>
    <xf numFmtId="3" fontId="31" fillId="3" borderId="2" xfId="4" applyNumberFormat="1" applyFont="1" applyFill="1" applyBorder="1" applyAlignment="1">
      <alignment horizontal="center" vertical="center" wrapText="1"/>
    </xf>
    <xf numFmtId="0" fontId="31" fillId="3" borderId="2" xfId="4" applyFont="1" applyFill="1" applyBorder="1" applyAlignment="1">
      <alignment horizontal="center" vertical="center" wrapText="1"/>
    </xf>
    <xf numFmtId="0" fontId="31" fillId="3" borderId="2" xfId="4" applyFont="1" applyFill="1" applyBorder="1" applyAlignment="1">
      <alignment vertical="center"/>
    </xf>
    <xf numFmtId="0" fontId="30" fillId="3" borderId="0" xfId="4" applyFont="1" applyFill="1" applyAlignment="1">
      <alignment wrapText="1"/>
    </xf>
    <xf numFmtId="3" fontId="30" fillId="3" borderId="0" xfId="4" applyNumberFormat="1" applyFont="1" applyFill="1" applyBorder="1" applyAlignment="1">
      <alignment horizontal="center" vertical="center"/>
    </xf>
    <xf numFmtId="0" fontId="31" fillId="13" borderId="2" xfId="4" applyFont="1" applyFill="1" applyBorder="1" applyAlignment="1">
      <alignment vertical="center" wrapText="1"/>
    </xf>
    <xf numFmtId="3" fontId="31" fillId="13" borderId="2" xfId="4" applyNumberFormat="1" applyFont="1" applyFill="1" applyBorder="1" applyAlignment="1">
      <alignment horizontal="center" vertical="center" wrapText="1"/>
    </xf>
    <xf numFmtId="0" fontId="31" fillId="13" borderId="2" xfId="4" applyFont="1" applyFill="1" applyBorder="1" applyAlignment="1">
      <alignment horizontal="center" vertical="center" wrapText="1"/>
    </xf>
    <xf numFmtId="0" fontId="31" fillId="7" borderId="2" xfId="4" applyFont="1" applyFill="1" applyBorder="1" applyAlignment="1">
      <alignment horizontal="center" vertical="center"/>
    </xf>
    <xf numFmtId="0" fontId="31" fillId="0" borderId="3" xfId="4" applyFont="1" applyBorder="1" applyAlignment="1">
      <alignment horizontal="center" vertical="center" wrapText="1"/>
    </xf>
    <xf numFmtId="0" fontId="31" fillId="4" borderId="2" xfId="4" applyFont="1" applyFill="1" applyBorder="1" applyAlignment="1">
      <alignment horizontal="left" vertical="center"/>
    </xf>
    <xf numFmtId="0" fontId="31" fillId="4" borderId="2" xfId="4" applyFont="1" applyFill="1" applyBorder="1" applyAlignment="1">
      <alignment horizontal="left" vertical="center" wrapText="1"/>
    </xf>
    <xf numFmtId="0" fontId="31" fillId="4" borderId="2" xfId="4" applyFont="1" applyFill="1" applyBorder="1" applyAlignment="1">
      <alignment horizontal="center" vertical="center"/>
    </xf>
    <xf numFmtId="3" fontId="31" fillId="3" borderId="2" xfId="4" applyNumberFormat="1" applyFont="1" applyFill="1" applyBorder="1" applyAlignment="1">
      <alignment horizontal="center" vertical="center"/>
    </xf>
    <xf numFmtId="0" fontId="31" fillId="3" borderId="2" xfId="4" applyFont="1" applyFill="1" applyBorder="1" applyAlignment="1">
      <alignment horizontal="center" vertical="center"/>
    </xf>
    <xf numFmtId="0" fontId="4" fillId="0" borderId="2" xfId="4" applyFont="1" applyBorder="1" applyAlignment="1">
      <alignment vertical="center"/>
    </xf>
    <xf numFmtId="3" fontId="4" fillId="0" borderId="2" xfId="4" applyNumberFormat="1" applyFont="1" applyBorder="1" applyAlignment="1">
      <alignment horizontal="center" vertical="center"/>
    </xf>
    <xf numFmtId="0" fontId="15" fillId="0" borderId="2" xfId="4" applyFont="1" applyBorder="1" applyAlignment="1">
      <alignment vertical="center"/>
    </xf>
    <xf numFmtId="0" fontId="31" fillId="8" borderId="2" xfId="4" applyFont="1" applyFill="1" applyBorder="1" applyAlignment="1">
      <alignment vertical="center"/>
    </xf>
    <xf numFmtId="3" fontId="30" fillId="8" borderId="2" xfId="4" applyNumberFormat="1" applyFont="1" applyFill="1" applyBorder="1" applyAlignment="1">
      <alignment horizontal="center" vertical="center"/>
    </xf>
    <xf numFmtId="3" fontId="31" fillId="8" borderId="2" xfId="4" applyNumberFormat="1" applyFont="1" applyFill="1" applyBorder="1" applyAlignment="1">
      <alignment horizontal="center" vertical="center"/>
    </xf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3" fontId="9" fillId="3" borderId="2" xfId="4" applyNumberFormat="1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3" fontId="9" fillId="0" borderId="2" xfId="4" applyNumberFormat="1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left" vertical="center" wrapText="1" shrinkToFit="1"/>
    </xf>
    <xf numFmtId="0" fontId="9" fillId="0" borderId="2" xfId="4" applyFont="1" applyBorder="1" applyAlignment="1">
      <alignment vertical="center" wrapText="1"/>
    </xf>
    <xf numFmtId="0" fontId="9" fillId="7" borderId="2" xfId="4" applyFont="1" applyFill="1" applyBorder="1" applyAlignment="1">
      <alignment horizontal="center" vertical="center"/>
    </xf>
    <xf numFmtId="0" fontId="9" fillId="7" borderId="2" xfId="4" applyFont="1" applyFill="1" applyBorder="1" applyAlignment="1">
      <alignment horizontal="left" vertical="center"/>
    </xf>
    <xf numFmtId="0" fontId="9" fillId="7" borderId="2" xfId="4" applyFont="1" applyFill="1" applyBorder="1" applyAlignment="1">
      <alignment horizontal="left" vertical="center" wrapText="1" shrinkToFit="1"/>
    </xf>
    <xf numFmtId="3" fontId="9" fillId="7" borderId="2" xfId="4" applyNumberFormat="1" applyFont="1" applyFill="1" applyBorder="1" applyAlignment="1">
      <alignment horizontal="center" vertical="center"/>
    </xf>
    <xf numFmtId="0" fontId="9" fillId="7" borderId="2" xfId="4" applyFont="1" applyFill="1" applyBorder="1" applyAlignment="1">
      <alignment vertical="center"/>
    </xf>
    <xf numFmtId="0" fontId="9" fillId="7" borderId="2" xfId="4" applyFont="1" applyFill="1" applyBorder="1" applyAlignment="1">
      <alignment vertical="center" wrapText="1"/>
    </xf>
    <xf numFmtId="0" fontId="4" fillId="0" borderId="2" xfId="4" applyFont="1" applyBorder="1" applyAlignment="1">
      <alignment horizontal="left" vertical="center" wrapText="1" shrinkToFit="1"/>
    </xf>
    <xf numFmtId="0" fontId="4" fillId="7" borderId="2" xfId="4" applyFont="1" applyFill="1" applyBorder="1" applyAlignment="1">
      <alignment horizontal="center" vertical="center"/>
    </xf>
    <xf numFmtId="0" fontId="4" fillId="7" borderId="2" xfId="4" applyFont="1" applyFill="1" applyBorder="1" applyAlignment="1">
      <alignment vertical="center"/>
    </xf>
    <xf numFmtId="0" fontId="4" fillId="0" borderId="0" xfId="4" applyFont="1" applyProtection="1">
      <protection locked="0"/>
    </xf>
    <xf numFmtId="0" fontId="4" fillId="0" borderId="2" xfId="4" applyFont="1" applyFill="1" applyBorder="1" applyAlignment="1" applyProtection="1">
      <alignment horizontal="left" vertical="center" wrapText="1"/>
      <protection locked="0"/>
    </xf>
    <xf numFmtId="0" fontId="4" fillId="0" borderId="2" xfId="4" applyFont="1" applyFill="1" applyBorder="1" applyAlignment="1" applyProtection="1">
      <alignment horizontal="center" vertical="center" wrapText="1"/>
      <protection locked="0"/>
    </xf>
    <xf numFmtId="0" fontId="4" fillId="0" borderId="2" xfId="4" applyFont="1" applyFill="1" applyBorder="1" applyAlignment="1" applyProtection="1">
      <alignment horizontal="left" vertical="center"/>
      <protection locked="0"/>
    </xf>
    <xf numFmtId="0" fontId="31" fillId="0" borderId="2" xfId="4" applyFont="1" applyFill="1" applyBorder="1" applyAlignment="1" applyProtection="1">
      <alignment vertical="center"/>
      <protection locked="0"/>
    </xf>
    <xf numFmtId="0" fontId="4" fillId="12" borderId="2" xfId="4" applyFont="1" applyFill="1" applyBorder="1" applyAlignment="1">
      <alignment vertical="center"/>
    </xf>
    <xf numFmtId="3" fontId="4" fillId="11" borderId="2" xfId="4" applyNumberFormat="1" applyFont="1" applyFill="1" applyBorder="1" applyAlignment="1" applyProtection="1">
      <alignment horizontal="center" vertical="center"/>
      <protection locked="0"/>
    </xf>
    <xf numFmtId="0" fontId="4" fillId="11" borderId="2" xfId="4" applyFont="1" applyFill="1" applyBorder="1" applyAlignment="1">
      <alignment horizontal="center" vertical="center"/>
    </xf>
    <xf numFmtId="0" fontId="15" fillId="0" borderId="2" xfId="4" applyFont="1" applyFill="1" applyBorder="1" applyAlignment="1" applyProtection="1">
      <alignment vertical="center"/>
      <protection locked="0"/>
    </xf>
    <xf numFmtId="0" fontId="4" fillId="0" borderId="3" xfId="4" applyFont="1" applyBorder="1" applyAlignment="1" applyProtection="1">
      <alignment horizontal="center" vertical="center" wrapText="1"/>
      <protection locked="0"/>
    </xf>
    <xf numFmtId="0" fontId="4" fillId="0" borderId="2" xfId="4" applyFont="1" applyBorder="1"/>
    <xf numFmtId="0" fontId="4" fillId="3" borderId="2" xfId="4" applyFont="1" applyFill="1" applyBorder="1" applyAlignment="1"/>
    <xf numFmtId="3" fontId="4" fillId="3" borderId="2" xfId="4" applyNumberFormat="1" applyFont="1" applyFill="1" applyBorder="1" applyAlignment="1">
      <alignment horizontal="center"/>
    </xf>
    <xf numFmtId="0" fontId="4" fillId="3" borderId="2" xfId="4" applyFont="1" applyFill="1" applyBorder="1"/>
    <xf numFmtId="0" fontId="15" fillId="3" borderId="2" xfId="4" applyFont="1" applyFill="1" applyBorder="1" applyAlignment="1"/>
    <xf numFmtId="0" fontId="34" fillId="14" borderId="2" xfId="5" applyFont="1" applyFill="1" applyBorder="1" applyAlignment="1" applyProtection="1">
      <alignment horizontal="left" vertical="center" wrapText="1"/>
    </xf>
    <xf numFmtId="0" fontId="34" fillId="14" borderId="2" xfId="5" applyFont="1" applyFill="1" applyBorder="1" applyAlignment="1" applyProtection="1">
      <alignment horizontal="center" vertical="center" wrapText="1"/>
    </xf>
    <xf numFmtId="0" fontId="34" fillId="14" borderId="2" xfId="5" applyFont="1" applyFill="1" applyBorder="1" applyAlignment="1" applyProtection="1">
      <alignment vertical="center" wrapText="1"/>
    </xf>
    <xf numFmtId="0" fontId="29" fillId="14" borderId="2" xfId="5" applyFont="1" applyFill="1" applyBorder="1" applyAlignment="1" applyProtection="1">
      <alignment vertical="center" wrapText="1"/>
    </xf>
    <xf numFmtId="0" fontId="4" fillId="0" borderId="0" xfId="4" applyFont="1" applyFill="1" applyAlignment="1"/>
    <xf numFmtId="0" fontId="4" fillId="0" borderId="0" xfId="4" applyFont="1" applyAlignment="1">
      <alignment horizontal="right"/>
    </xf>
    <xf numFmtId="0" fontId="4" fillId="15" borderId="0" xfId="4" applyFont="1" applyFill="1" applyAlignment="1"/>
    <xf numFmtId="0" fontId="4" fillId="11" borderId="0" xfId="4" applyFont="1" applyFill="1" applyAlignment="1"/>
    <xf numFmtId="0" fontId="4" fillId="8" borderId="0" xfId="4" applyFont="1" applyFill="1" applyAlignment="1"/>
    <xf numFmtId="0" fontId="15" fillId="3" borderId="0" xfId="4" applyFont="1" applyFill="1" applyAlignment="1">
      <alignment horizontal="left"/>
    </xf>
    <xf numFmtId="0" fontId="35" fillId="0" borderId="0" xfId="4" applyFont="1"/>
    <xf numFmtId="0" fontId="4" fillId="16" borderId="0" xfId="4" applyFont="1" applyFill="1"/>
    <xf numFmtId="0" fontId="3" fillId="0" borderId="0" xfId="4" applyFont="1"/>
    <xf numFmtId="0" fontId="25" fillId="0" borderId="17" xfId="2" applyFont="1" applyBorder="1" applyAlignment="1" applyProtection="1">
      <alignment horizontal="center" vertical="center" shrinkToFit="1"/>
      <protection locked="0"/>
    </xf>
    <xf numFmtId="20" fontId="25" fillId="0" borderId="25" xfId="2" applyNumberFormat="1" applyFont="1" applyBorder="1" applyAlignment="1" applyProtection="1">
      <alignment horizontal="center" vertical="center" shrinkToFit="1"/>
      <protection locked="0"/>
    </xf>
    <xf numFmtId="164" fontId="20" fillId="0" borderId="14" xfId="2" applyNumberFormat="1" applyFont="1" applyBorder="1" applyAlignment="1" applyProtection="1">
      <alignment horizontal="center" vertical="center" shrinkToFit="1"/>
      <protection locked="0"/>
    </xf>
    <xf numFmtId="0" fontId="12" fillId="0" borderId="0" xfId="2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0" fillId="0" borderId="0" xfId="2" applyFont="1" applyAlignment="1" applyProtection="1">
      <alignment horizontal="center" vertical="center"/>
    </xf>
    <xf numFmtId="0" fontId="12" fillId="0" borderId="0" xfId="2" applyFont="1" applyAlignment="1" applyProtection="1">
      <alignment horizontal="left" vertical="center"/>
    </xf>
    <xf numFmtId="0" fontId="15" fillId="0" borderId="0" xfId="0" applyFont="1" applyAlignment="1" applyProtection="1"/>
    <xf numFmtId="0" fontId="15" fillId="0" borderId="16" xfId="0" applyFont="1" applyBorder="1" applyAlignment="1" applyProtection="1">
      <alignment vertical="center"/>
    </xf>
    <xf numFmtId="0" fontId="12" fillId="10" borderId="5" xfId="2" applyFont="1" applyFill="1" applyBorder="1" applyAlignment="1" applyProtection="1">
      <alignment vertical="center"/>
    </xf>
    <xf numFmtId="0" fontId="17" fillId="10" borderId="5" xfId="2" applyFont="1" applyFill="1" applyBorder="1" applyAlignment="1" applyProtection="1">
      <alignment horizontal="right" vertical="center"/>
    </xf>
    <xf numFmtId="0" fontId="16" fillId="10" borderId="5" xfId="2" applyFont="1" applyFill="1" applyBorder="1" applyAlignment="1" applyProtection="1">
      <alignment horizontal="right" vertical="center"/>
    </xf>
    <xf numFmtId="0" fontId="11" fillId="0" borderId="0" xfId="2" applyFont="1" applyAlignment="1" applyProtection="1"/>
    <xf numFmtId="0" fontId="16" fillId="5" borderId="5" xfId="2" applyFont="1" applyFill="1" applyBorder="1" applyAlignment="1" applyProtection="1">
      <alignment horizontal="right" vertical="center"/>
    </xf>
    <xf numFmtId="0" fontId="14" fillId="5" borderId="5" xfId="2" applyFont="1" applyFill="1" applyBorder="1" applyAlignment="1" applyProtection="1">
      <alignment vertical="center"/>
    </xf>
    <xf numFmtId="0" fontId="14" fillId="5" borderId="5" xfId="2" applyFont="1" applyFill="1" applyBorder="1" applyAlignment="1" applyProtection="1">
      <alignment horizontal="left" vertical="center"/>
    </xf>
    <xf numFmtId="0" fontId="15" fillId="6" borderId="6" xfId="0" applyFont="1" applyFill="1" applyBorder="1" applyAlignment="1" applyProtection="1"/>
    <xf numFmtId="0" fontId="15" fillId="6" borderId="7" xfId="0" applyFont="1" applyFill="1" applyBorder="1" applyAlignment="1" applyProtection="1"/>
    <xf numFmtId="0" fontId="15" fillId="6" borderId="8" xfId="0" applyFont="1" applyFill="1" applyBorder="1" applyAlignment="1" applyProtection="1"/>
    <xf numFmtId="0" fontId="12" fillId="0" borderId="0" xfId="2" applyFont="1" applyAlignment="1" applyProtection="1">
      <alignment horizontal="left" vertical="top"/>
    </xf>
    <xf numFmtId="0" fontId="22" fillId="9" borderId="12" xfId="0" applyFont="1" applyFill="1" applyBorder="1" applyAlignment="1" applyProtection="1">
      <alignment horizontal="center" vertical="center" wrapText="1"/>
    </xf>
    <xf numFmtId="0" fontId="22" fillId="9" borderId="12" xfId="0" quotePrefix="1" applyFont="1" applyFill="1" applyBorder="1" applyAlignment="1" applyProtection="1">
      <alignment horizontal="center" vertical="center" wrapText="1"/>
    </xf>
    <xf numFmtId="0" fontId="23" fillId="9" borderId="12" xfId="2" applyFont="1" applyFill="1" applyBorder="1" applyAlignment="1" applyProtection="1">
      <alignment horizontal="center" vertical="center" wrapText="1"/>
    </xf>
    <xf numFmtId="0" fontId="12" fillId="0" borderId="0" xfId="2" applyFont="1" applyAlignment="1" applyProtection="1"/>
    <xf numFmtId="0" fontId="15" fillId="0" borderId="0" xfId="0" applyFont="1" applyBorder="1" applyAlignment="1" applyProtection="1">
      <alignment horizontal="center" vertical="center"/>
    </xf>
    <xf numFmtId="0" fontId="18" fillId="9" borderId="22" xfId="2" applyFont="1" applyFill="1" applyBorder="1" applyAlignment="1" applyProtection="1">
      <alignment horizontal="left" vertical="center"/>
    </xf>
    <xf numFmtId="3" fontId="14" fillId="9" borderId="7" xfId="2" applyNumberFormat="1" applyFont="1" applyFill="1" applyBorder="1" applyAlignment="1" applyProtection="1">
      <alignment vertical="center"/>
    </xf>
    <xf numFmtId="3" fontId="14" fillId="9" borderId="7" xfId="2" applyNumberFormat="1" applyFont="1" applyFill="1" applyBorder="1" applyAlignment="1" applyProtection="1">
      <alignment horizontal="center" vertical="center"/>
    </xf>
    <xf numFmtId="3" fontId="14" fillId="9" borderId="7" xfId="2" applyNumberFormat="1" applyFont="1" applyFill="1" applyBorder="1" applyAlignment="1" applyProtection="1">
      <alignment horizontal="left" vertical="center" shrinkToFit="1"/>
    </xf>
    <xf numFmtId="0" fontId="9" fillId="9" borderId="23" xfId="0" applyFont="1" applyFill="1" applyBorder="1" applyAlignment="1" applyProtection="1">
      <alignment vertical="center"/>
    </xf>
    <xf numFmtId="0" fontId="16" fillId="5" borderId="17" xfId="2" applyFont="1" applyFill="1" applyBorder="1" applyAlignment="1" applyProtection="1">
      <alignment horizontal="right" vertical="center"/>
    </xf>
    <xf numFmtId="0" fontId="18" fillId="9" borderId="24" xfId="2" applyFont="1" applyFill="1" applyBorder="1" applyAlignment="1" applyProtection="1">
      <alignment vertical="center"/>
    </xf>
    <xf numFmtId="0" fontId="12" fillId="9" borderId="24" xfId="2" applyFont="1" applyFill="1" applyBorder="1" applyAlignment="1" applyProtection="1">
      <alignment vertical="center"/>
    </xf>
    <xf numFmtId="0" fontId="12" fillId="9" borderId="24" xfId="2" applyFont="1" applyFill="1" applyBorder="1" applyAlignment="1" applyProtection="1">
      <alignment horizontal="right" vertical="center"/>
    </xf>
    <xf numFmtId="0" fontId="12" fillId="9" borderId="0" xfId="2" applyFont="1" applyFill="1" applyAlignment="1" applyProtection="1">
      <alignment vertical="center"/>
    </xf>
    <xf numFmtId="0" fontId="12" fillId="9" borderId="24" xfId="2" applyFont="1" applyFill="1" applyBorder="1" applyAlignment="1" applyProtection="1">
      <alignment horizontal="left" vertical="center"/>
    </xf>
    <xf numFmtId="0" fontId="27" fillId="0" borderId="0" xfId="2" applyFont="1" applyAlignment="1" applyProtection="1"/>
    <xf numFmtId="0" fontId="27" fillId="0" borderId="0" xfId="2" applyFont="1" applyAlignment="1" applyProtection="1">
      <alignment horizontal="left"/>
    </xf>
    <xf numFmtId="0" fontId="27" fillId="0" borderId="0" xfId="2" applyFont="1" applyAlignment="1" applyProtection="1">
      <alignment horizontal="right"/>
    </xf>
    <xf numFmtId="0" fontId="15" fillId="0" borderId="16" xfId="0" applyFont="1" applyBorder="1" applyAlignment="1" applyProtection="1">
      <alignment vertical="center"/>
      <protection locked="0"/>
    </xf>
    <xf numFmtId="0" fontId="3" fillId="10" borderId="5" xfId="2" applyFont="1" applyFill="1" applyBorder="1" applyAlignment="1" applyProtection="1">
      <alignment horizontal="right" vertical="center"/>
    </xf>
    <xf numFmtId="0" fontId="3" fillId="5" borderId="5" xfId="2" applyFont="1" applyFill="1" applyBorder="1" applyAlignment="1" applyProtection="1">
      <alignment horizontal="right" vertical="center"/>
    </xf>
    <xf numFmtId="0" fontId="3" fillId="5" borderId="17" xfId="2" applyFont="1" applyFill="1" applyBorder="1" applyAlignment="1" applyProtection="1">
      <alignment horizontal="right" vertical="center"/>
    </xf>
    <xf numFmtId="20" fontId="26" fillId="0" borderId="5" xfId="0" applyNumberFormat="1" applyFont="1" applyBorder="1" applyAlignment="1" applyProtection="1">
      <alignment horizontal="center" vertical="center" shrinkToFit="1"/>
    </xf>
    <xf numFmtId="3" fontId="26" fillId="0" borderId="17" xfId="0" applyNumberFormat="1" applyFont="1" applyBorder="1" applyAlignment="1" applyProtection="1">
      <alignment horizontal="center" vertical="center" shrinkToFit="1"/>
    </xf>
    <xf numFmtId="3" fontId="25" fillId="0" borderId="17" xfId="2" applyNumberFormat="1" applyFont="1" applyBorder="1" applyAlignment="1" applyProtection="1">
      <alignment horizontal="center" vertical="center" shrinkToFit="1"/>
    </xf>
    <xf numFmtId="3" fontId="25" fillId="0" borderId="16" xfId="2" applyNumberFormat="1" applyFont="1" applyBorder="1" applyAlignment="1" applyProtection="1">
      <alignment horizontal="center" vertical="center" shrinkToFit="1"/>
    </xf>
    <xf numFmtId="0" fontId="17" fillId="9" borderId="13" xfId="2" applyFont="1" applyFill="1" applyBorder="1" applyAlignment="1" applyProtection="1">
      <alignment horizontal="center" textRotation="90" wrapText="1"/>
    </xf>
    <xf numFmtId="0" fontId="0" fillId="0" borderId="21" xfId="0" applyBorder="1" applyAlignment="1" applyProtection="1"/>
    <xf numFmtId="0" fontId="17" fillId="9" borderId="6" xfId="2" applyFont="1" applyFill="1" applyBorder="1" applyAlignment="1" applyProtection="1">
      <alignment horizontal="center" textRotation="90" wrapText="1"/>
    </xf>
    <xf numFmtId="0" fontId="0" fillId="0" borderId="8" xfId="0" applyBorder="1" applyAlignment="1" applyProtection="1"/>
    <xf numFmtId="0" fontId="0" fillId="0" borderId="20" xfId="0" applyBorder="1" applyAlignment="1" applyProtection="1"/>
    <xf numFmtId="0" fontId="0" fillId="0" borderId="19" xfId="0" applyBorder="1" applyAlignment="1" applyProtection="1"/>
    <xf numFmtId="0" fontId="24" fillId="9" borderId="13" xfId="2" applyFont="1" applyFill="1" applyBorder="1" applyAlignment="1" applyProtection="1">
      <alignment horizontal="center" textRotation="90" wrapText="1"/>
    </xf>
    <xf numFmtId="0" fontId="11" fillId="0" borderId="17" xfId="2" applyFont="1" applyBorder="1" applyAlignment="1" applyProtection="1">
      <alignment vertical="center"/>
      <protection locked="0"/>
    </xf>
    <xf numFmtId="0" fontId="11" fillId="0" borderId="16" xfId="2" applyFont="1" applyBorder="1" applyAlignment="1" applyProtection="1">
      <alignment vertical="center"/>
      <protection locked="0"/>
    </xf>
    <xf numFmtId="0" fontId="10" fillId="0" borderId="0" xfId="2" applyFont="1" applyAlignment="1" applyProtection="1"/>
    <xf numFmtId="0" fontId="0" fillId="0" borderId="0" xfId="0" applyAlignment="1" applyProtection="1"/>
    <xf numFmtId="0" fontId="2" fillId="5" borderId="6" xfId="2" applyFont="1" applyFill="1" applyBorder="1" applyAlignment="1" applyProtection="1">
      <alignment horizontal="right" vertical="center"/>
    </xf>
    <xf numFmtId="0" fontId="0" fillId="0" borderId="7" xfId="0" applyBorder="1" applyAlignment="1" applyProtection="1"/>
    <xf numFmtId="0" fontId="16" fillId="5" borderId="9" xfId="2" applyFont="1" applyFill="1" applyBorder="1" applyAlignment="1" applyProtection="1">
      <alignment horizontal="right" vertical="center"/>
    </xf>
    <xf numFmtId="0" fontId="0" fillId="0" borderId="10" xfId="0" applyBorder="1" applyAlignment="1" applyProtection="1">
      <alignment vertical="center"/>
    </xf>
    <xf numFmtId="14" fontId="13" fillId="0" borderId="17" xfId="0" applyNumberFormat="1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3" fontId="20" fillId="0" borderId="17" xfId="2" applyNumberFormat="1" applyFont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3" fontId="12" fillId="0" borderId="17" xfId="2" applyNumberFormat="1" applyFont="1" applyBorder="1" applyAlignment="1" applyProtection="1">
      <alignment horizontal="center" vertical="center" shrinkToFit="1"/>
      <protection locked="0"/>
    </xf>
    <xf numFmtId="0" fontId="36" fillId="0" borderId="16" xfId="0" applyFont="1" applyBorder="1" applyAlignment="1" applyProtection="1">
      <alignment horizontal="center" vertical="center" shrinkToFit="1"/>
      <protection locked="0"/>
    </xf>
    <xf numFmtId="3" fontId="12" fillId="0" borderId="17" xfId="2" applyNumberFormat="1" applyFont="1" applyBorder="1" applyAlignment="1" applyProtection="1">
      <alignment horizontal="center" vertical="center" wrapText="1" shrinkToFit="1"/>
      <protection locked="0"/>
    </xf>
    <xf numFmtId="0" fontId="14" fillId="5" borderId="17" xfId="2" applyFont="1" applyFill="1" applyBorder="1" applyAlignment="1" applyProtection="1">
      <alignment vertical="center"/>
    </xf>
    <xf numFmtId="0" fontId="14" fillId="5" borderId="18" xfId="2" applyFont="1" applyFill="1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15" fillId="0" borderId="16" xfId="0" applyFont="1" applyBorder="1" applyAlignment="1" applyProtection="1">
      <alignment vertical="center"/>
    </xf>
    <xf numFmtId="0" fontId="24" fillId="9" borderId="20" xfId="2" applyFont="1" applyFill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22" fillId="9" borderId="9" xfId="0" applyFont="1" applyFill="1" applyBorder="1" applyAlignment="1" applyProtection="1">
      <alignment horizontal="center" vertical="center" wrapText="1"/>
    </xf>
    <xf numFmtId="0" fontId="22" fillId="9" borderId="11" xfId="0" applyFont="1" applyFill="1" applyBorder="1" applyAlignment="1" applyProtection="1">
      <alignment horizontal="center" vertical="center" wrapText="1"/>
    </xf>
    <xf numFmtId="0" fontId="24" fillId="9" borderId="20" xfId="2" applyFont="1" applyFill="1" applyBorder="1" applyAlignment="1" applyProtection="1">
      <alignment horizontal="left" vertical="top" wrapText="1"/>
    </xf>
    <xf numFmtId="0" fontId="24" fillId="9" borderId="0" xfId="2" applyFont="1" applyFill="1" applyBorder="1" applyAlignment="1" applyProtection="1">
      <alignment horizontal="left" vertical="top" wrapText="1"/>
    </xf>
    <xf numFmtId="0" fontId="24" fillId="9" borderId="19" xfId="2" applyFont="1" applyFill="1" applyBorder="1" applyAlignment="1" applyProtection="1">
      <alignment horizontal="left" vertical="top" wrapText="1"/>
    </xf>
    <xf numFmtId="0" fontId="21" fillId="9" borderId="20" xfId="2" applyFont="1" applyFill="1" applyBorder="1" applyAlignment="1" applyProtection="1">
      <alignment horizontal="left" vertical="top" wrapText="1"/>
    </xf>
    <xf numFmtId="0" fontId="21" fillId="9" borderId="0" xfId="2" applyFont="1" applyFill="1" applyBorder="1" applyAlignment="1" applyProtection="1">
      <alignment horizontal="left" vertical="top" wrapText="1"/>
    </xf>
    <xf numFmtId="0" fontId="21" fillId="9" borderId="19" xfId="2" applyFont="1" applyFill="1" applyBorder="1" applyAlignment="1" applyProtection="1">
      <alignment horizontal="left" vertical="top" wrapText="1"/>
    </xf>
    <xf numFmtId="0" fontId="21" fillId="9" borderId="9" xfId="2" applyFont="1" applyFill="1" applyBorder="1" applyAlignment="1" applyProtection="1">
      <alignment horizontal="left" vertical="top" wrapText="1"/>
    </xf>
    <xf numFmtId="0" fontId="21" fillId="9" borderId="10" xfId="2" applyFont="1" applyFill="1" applyBorder="1" applyAlignment="1" applyProtection="1">
      <alignment horizontal="left" vertical="top" wrapText="1"/>
    </xf>
    <xf numFmtId="0" fontId="21" fillId="9" borderId="11" xfId="2" applyFont="1" applyFill="1" applyBorder="1" applyAlignment="1" applyProtection="1">
      <alignment horizontal="left" vertical="top" wrapText="1"/>
    </xf>
    <xf numFmtId="0" fontId="22" fillId="9" borderId="20" xfId="0" quotePrefix="1" applyFont="1" applyFill="1" applyBorder="1" applyAlignment="1" applyProtection="1">
      <alignment horizontal="center" vertical="center" wrapText="1"/>
    </xf>
    <xf numFmtId="0" fontId="22" fillId="9" borderId="0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0" fontId="23" fillId="9" borderId="0" xfId="2" applyFont="1" applyFill="1" applyBorder="1" applyAlignment="1" applyProtection="1">
      <alignment horizontal="center" vertical="center" wrapText="1"/>
    </xf>
    <xf numFmtId="0" fontId="23" fillId="9" borderId="19" xfId="2" applyFont="1" applyFill="1" applyBorder="1" applyAlignment="1" applyProtection="1">
      <alignment horizontal="center" vertical="center" wrapText="1"/>
    </xf>
    <xf numFmtId="0" fontId="22" fillId="9" borderId="12" xfId="0" quotePrefix="1" applyFont="1" applyFill="1" applyBorder="1" applyAlignment="1" applyProtection="1">
      <alignment horizontal="center" vertical="center" wrapText="1"/>
    </xf>
    <xf numFmtId="0" fontId="22" fillId="9" borderId="12" xfId="0" quotePrefix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textRotation="90"/>
    </xf>
    <xf numFmtId="0" fontId="0" fillId="0" borderId="12" xfId="0" applyBorder="1" applyAlignment="1" applyProtection="1"/>
    <xf numFmtId="0" fontId="12" fillId="6" borderId="6" xfId="2" applyFont="1" applyFill="1" applyBorder="1" applyAlignment="1" applyProtection="1">
      <alignment vertical="center"/>
    </xf>
    <xf numFmtId="0" fontId="23" fillId="9" borderId="21" xfId="2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/>
    </xf>
    <xf numFmtId="0" fontId="0" fillId="0" borderId="16" xfId="0" applyBorder="1" applyAlignment="1" applyProtection="1">
      <alignment horizontal="center" vertical="center" shrinkToFit="1"/>
    </xf>
    <xf numFmtId="0" fontId="3" fillId="5" borderId="6" xfId="2" applyFont="1" applyFill="1" applyBorder="1" applyAlignment="1" applyProtection="1">
      <alignment horizontal="right" vertical="center"/>
    </xf>
    <xf numFmtId="0" fontId="3" fillId="5" borderId="9" xfId="2" applyFont="1" applyFill="1" applyBorder="1" applyAlignment="1" applyProtection="1">
      <alignment horizontal="right" vertical="center"/>
    </xf>
    <xf numFmtId="0" fontId="31" fillId="0" borderId="2" xfId="4" applyFont="1" applyBorder="1" applyAlignment="1">
      <alignment horizontal="center" vertical="center" wrapText="1"/>
    </xf>
    <xf numFmtId="0" fontId="31" fillId="0" borderId="3" xfId="4" applyFont="1" applyBorder="1" applyAlignment="1">
      <alignment horizontal="center" vertical="center" wrapText="1"/>
    </xf>
    <xf numFmtId="0" fontId="31" fillId="0" borderId="26" xfId="4" applyFont="1" applyBorder="1" applyAlignment="1">
      <alignment horizontal="center" vertical="center" wrapText="1"/>
    </xf>
    <xf numFmtId="0" fontId="31" fillId="0" borderId="4" xfId="4" applyFont="1" applyBorder="1" applyAlignment="1">
      <alignment horizontal="center" vertical="center" wrapText="1"/>
    </xf>
    <xf numFmtId="0" fontId="31" fillId="3" borderId="2" xfId="4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4" fillId="3" borderId="26" xfId="4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center" vertical="center" wrapText="1"/>
    </xf>
    <xf numFmtId="0" fontId="4" fillId="0" borderId="26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</cellXfs>
  <cellStyles count="6">
    <cellStyle name="Erklärender Text" xfId="1" builtinId="53" customBuiltin="1"/>
    <cellStyle name="Erklärender Text 2" xfId="5" xr:uid="{00000000-0005-0000-0000-000001000000}"/>
    <cellStyle name="hadr_langer_ortsname" xfId="3" xr:uid="{00000000-0005-0000-0000-000002000000}"/>
    <cellStyle name="Standard" xfId="0" builtinId="0"/>
    <cellStyle name="Standard 2" xfId="2" xr:uid="{00000000-0005-0000-0000-000004000000}"/>
    <cellStyle name="Standard 3" xfId="4" xr:uid="{00000000-0005-0000-0000-000005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AE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2"/>
      <color rgb="FFBFBFBF"/>
      <color rgb="FFFFBFF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358875</xdr:colOff>
      <xdr:row>0</xdr:row>
      <xdr:rowOff>582885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40950" cy="5765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368400</xdr:colOff>
      <xdr:row>0</xdr:row>
      <xdr:rowOff>582350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50475" cy="57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377925</xdr:colOff>
      <xdr:row>0</xdr:row>
      <xdr:rowOff>582350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60000" cy="57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360</xdr:rowOff>
    </xdr:from>
    <xdr:ext cx="7168213" cy="9037279"/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648060"/>
          <a:ext cx="7168213" cy="9037279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GridLines="0" tabSelected="1" view="pageLayout" zoomScale="90" zoomScaleNormal="100" zoomScaleSheetLayoutView="110" zoomScalePageLayoutView="90" workbookViewId="0">
      <selection activeCell="B4" sqref="B4"/>
    </sheetView>
  </sheetViews>
  <sheetFormatPr baseColWidth="10" defaultColWidth="9.1796875" defaultRowHeight="14" x14ac:dyDescent="0.25"/>
  <cols>
    <col min="1" max="1" width="4.81640625" style="112" customWidth="1"/>
    <col min="2" max="2" width="16" style="112" customWidth="1"/>
    <col min="3" max="3" width="17.453125" style="112" customWidth="1"/>
    <col min="4" max="4" width="12.26953125" style="112" customWidth="1"/>
    <col min="5" max="5" width="2" style="112" customWidth="1"/>
    <col min="6" max="6" width="10.1796875" style="112" customWidth="1"/>
    <col min="7" max="7" width="8.1796875" style="112" customWidth="1"/>
    <col min="8" max="8" width="5.453125" style="112" customWidth="1"/>
    <col min="9" max="9" width="3.1796875" style="112" customWidth="1"/>
    <col min="10" max="10" width="10.81640625" style="112" customWidth="1"/>
    <col min="11" max="11" width="8.7265625" style="112" customWidth="1"/>
    <col min="12" max="12" width="12" style="115" customWidth="1"/>
    <col min="13" max="13" width="17.1796875" style="115" customWidth="1"/>
    <col min="14" max="14" width="5.7265625" style="112" customWidth="1"/>
    <col min="15" max="16384" width="9.1796875" style="112"/>
  </cols>
  <sheetData>
    <row r="1" spans="1:14" ht="53.25" customHeight="1" x14ac:dyDescent="0.25">
      <c r="C1" s="113"/>
      <c r="D1" s="113"/>
      <c r="E1" s="114"/>
      <c r="F1" s="114"/>
      <c r="G1" s="114"/>
      <c r="H1" s="114"/>
      <c r="I1" s="114"/>
      <c r="J1" s="114"/>
      <c r="K1" s="114"/>
    </row>
    <row r="2" spans="1:14" ht="15" customHeight="1" thickBot="1" x14ac:dyDescent="0.3">
      <c r="A2" s="165" t="s">
        <v>595</v>
      </c>
      <c r="B2" s="166"/>
      <c r="C2" s="166"/>
      <c r="D2" s="116"/>
      <c r="E2" s="114"/>
      <c r="F2" s="114"/>
      <c r="G2" s="114"/>
      <c r="H2" s="114"/>
      <c r="I2" s="114"/>
      <c r="J2" s="114"/>
      <c r="K2" s="114"/>
    </row>
    <row r="3" spans="1:14" ht="22.5" customHeight="1" thickBot="1" x14ac:dyDescent="0.3">
      <c r="A3" s="166"/>
      <c r="B3" s="166"/>
      <c r="C3" s="166"/>
      <c r="D3" s="167" t="s">
        <v>570</v>
      </c>
      <c r="E3" s="168"/>
      <c r="F3" s="171"/>
      <c r="G3" s="172"/>
      <c r="H3" s="172"/>
      <c r="I3" s="148"/>
      <c r="J3" s="118"/>
      <c r="K3" s="118"/>
      <c r="L3" s="119" t="s">
        <v>601</v>
      </c>
      <c r="M3" s="120" t="s">
        <v>568</v>
      </c>
      <c r="N3" s="2" t="s">
        <v>469</v>
      </c>
    </row>
    <row r="4" spans="1:14" ht="22.5" customHeight="1" thickBot="1" x14ac:dyDescent="0.4">
      <c r="A4" s="121" t="s">
        <v>596</v>
      </c>
      <c r="D4" s="169" t="s">
        <v>602</v>
      </c>
      <c r="E4" s="170"/>
      <c r="F4" s="173"/>
      <c r="G4" s="172"/>
      <c r="H4" s="172"/>
      <c r="I4" s="174"/>
      <c r="J4" s="174"/>
      <c r="K4" s="175"/>
      <c r="L4" s="122" t="s">
        <v>569</v>
      </c>
      <c r="M4" s="163"/>
      <c r="N4" s="164"/>
    </row>
    <row r="5" spans="1:14" ht="8" customHeight="1" thickBot="1" x14ac:dyDescent="0.3"/>
    <row r="6" spans="1:14" ht="22.5" customHeight="1" thickBot="1" x14ac:dyDescent="0.3">
      <c r="A6" s="182" t="s">
        <v>616</v>
      </c>
      <c r="B6" s="183"/>
      <c r="C6" s="184"/>
      <c r="D6" s="185"/>
      <c r="E6" s="123"/>
      <c r="F6" s="123"/>
      <c r="G6" s="123"/>
      <c r="H6" s="123"/>
      <c r="I6" s="123"/>
      <c r="J6" s="123"/>
      <c r="K6" s="123"/>
      <c r="L6" s="124"/>
      <c r="M6" s="124"/>
      <c r="N6" s="123"/>
    </row>
    <row r="7" spans="1:14" ht="3" customHeight="1" x14ac:dyDescent="0.25">
      <c r="A7" s="210"/>
      <c r="B7" s="168"/>
      <c r="C7" s="168"/>
      <c r="D7" s="168"/>
      <c r="E7" s="168"/>
      <c r="F7" s="159"/>
      <c r="G7" s="156" t="s">
        <v>654</v>
      </c>
      <c r="H7" s="158" t="s">
        <v>599</v>
      </c>
      <c r="I7" s="159"/>
      <c r="J7" s="162" t="s">
        <v>604</v>
      </c>
      <c r="K7" s="125"/>
      <c r="L7" s="126"/>
      <c r="M7" s="126"/>
      <c r="N7" s="127"/>
    </row>
    <row r="8" spans="1:14" s="128" customFormat="1" ht="22.5" customHeight="1" x14ac:dyDescent="0.25">
      <c r="A8" s="186" t="s">
        <v>659</v>
      </c>
      <c r="B8" s="187"/>
      <c r="C8" s="188"/>
      <c r="D8" s="188"/>
      <c r="E8" s="188"/>
      <c r="F8" s="161"/>
      <c r="G8" s="157"/>
      <c r="H8" s="160"/>
      <c r="I8" s="161"/>
      <c r="J8" s="157"/>
      <c r="K8" s="191" t="s">
        <v>617</v>
      </c>
      <c r="L8" s="192"/>
      <c r="M8" s="192"/>
      <c r="N8" s="193"/>
    </row>
    <row r="9" spans="1:14" s="128" customFormat="1" ht="28.5" customHeight="1" x14ac:dyDescent="0.25">
      <c r="A9" s="208" t="s">
        <v>615</v>
      </c>
      <c r="B9" s="208" t="s">
        <v>630</v>
      </c>
      <c r="C9" s="203" t="s">
        <v>657</v>
      </c>
      <c r="D9" s="204"/>
      <c r="E9" s="204"/>
      <c r="F9" s="205"/>
      <c r="G9" s="157"/>
      <c r="H9" s="160"/>
      <c r="I9" s="161"/>
      <c r="J9" s="157"/>
      <c r="K9" s="194" t="s">
        <v>618</v>
      </c>
      <c r="L9" s="195"/>
      <c r="M9" s="195"/>
      <c r="N9" s="196"/>
    </row>
    <row r="10" spans="1:14" s="128" customFormat="1" ht="28.5" customHeight="1" x14ac:dyDescent="0.25">
      <c r="A10" s="157"/>
      <c r="B10" s="157"/>
      <c r="C10" s="211" t="s">
        <v>25</v>
      </c>
      <c r="D10" s="200" t="s">
        <v>663</v>
      </c>
      <c r="E10" s="201"/>
      <c r="F10" s="202"/>
      <c r="G10" s="157"/>
      <c r="H10" s="160"/>
      <c r="I10" s="161"/>
      <c r="J10" s="157"/>
      <c r="K10" s="194"/>
      <c r="L10" s="195"/>
      <c r="M10" s="195"/>
      <c r="N10" s="196"/>
    </row>
    <row r="11" spans="1:14" s="132" customFormat="1" ht="28.5" customHeight="1" thickBot="1" x14ac:dyDescent="0.35">
      <c r="A11" s="209"/>
      <c r="B11" s="209"/>
      <c r="C11" s="212"/>
      <c r="D11" s="129" t="s">
        <v>652</v>
      </c>
      <c r="E11" s="189" t="s">
        <v>653</v>
      </c>
      <c r="F11" s="190"/>
      <c r="G11" s="130" t="s">
        <v>658</v>
      </c>
      <c r="H11" s="206" t="s">
        <v>655</v>
      </c>
      <c r="I11" s="207"/>
      <c r="J11" s="131" t="s">
        <v>656</v>
      </c>
      <c r="K11" s="197"/>
      <c r="L11" s="198"/>
      <c r="M11" s="198"/>
      <c r="N11" s="199"/>
    </row>
    <row r="12" spans="1:14" ht="18" customHeight="1" thickBot="1" x14ac:dyDescent="0.3">
      <c r="A12" s="109"/>
      <c r="B12" s="1"/>
      <c r="C12" s="152" t="str">
        <f>IF($B12="","",VLOOKUP($B12,stao_2022!$B$8:$Q$138,16,0))</f>
        <v/>
      </c>
      <c r="D12" s="153" t="str">
        <f>IF($B12="","",VLOOKUP($B12,stao_2022!$B$8:$Q$138,5,0))</f>
        <v/>
      </c>
      <c r="E12" s="154" t="str">
        <f>IF($B12="","",VLOOKUP($B12,stao_2022!$B$8:$Q$138,6,0))</f>
        <v/>
      </c>
      <c r="F12" s="155"/>
      <c r="G12" s="110"/>
      <c r="H12" s="181"/>
      <c r="I12" s="180"/>
      <c r="J12" s="111"/>
      <c r="K12" s="176"/>
      <c r="L12" s="177"/>
      <c r="M12" s="177"/>
      <c r="N12" s="178"/>
    </row>
    <row r="13" spans="1:14" ht="18" customHeight="1" thickBot="1" x14ac:dyDescent="0.3">
      <c r="A13" s="109"/>
      <c r="B13" s="1"/>
      <c r="C13" s="152" t="str">
        <f>IF($B13="","",VLOOKUP($B13,stao_2022!$B$8:$Q$138,16,0))</f>
        <v/>
      </c>
      <c r="D13" s="153" t="str">
        <f>IF($B13="","",VLOOKUP($B13,stao_2022!$B$8:$Q$138,5,0))</f>
        <v/>
      </c>
      <c r="E13" s="154" t="str">
        <f>IF($B13="","",VLOOKUP($B13,stao_2022!$B$8:$Q$138,6,0))</f>
        <v/>
      </c>
      <c r="F13" s="155"/>
      <c r="G13" s="110"/>
      <c r="H13" s="179"/>
      <c r="I13" s="180"/>
      <c r="J13" s="111"/>
      <c r="K13" s="176"/>
      <c r="L13" s="177"/>
      <c r="M13" s="177"/>
      <c r="N13" s="178"/>
    </row>
    <row r="14" spans="1:14" ht="18" customHeight="1" thickBot="1" x14ac:dyDescent="0.3">
      <c r="A14" s="109"/>
      <c r="B14" s="1"/>
      <c r="C14" s="152" t="str">
        <f>IF($B14="","",VLOOKUP($B14,stao_2022!$B$8:$Q$138,16,0))</f>
        <v/>
      </c>
      <c r="D14" s="153" t="str">
        <f>IF($B14="","",VLOOKUP($B14,stao_2022!$B$8:$Q$138,5,0))</f>
        <v/>
      </c>
      <c r="E14" s="154" t="str">
        <f>IF($B14="","",VLOOKUP($B14,stao_2022!$B$8:$Q$138,6,0))</f>
        <v/>
      </c>
      <c r="F14" s="155"/>
      <c r="G14" s="110"/>
      <c r="H14" s="179"/>
      <c r="I14" s="180"/>
      <c r="J14" s="111"/>
      <c r="K14" s="176"/>
      <c r="L14" s="177"/>
      <c r="M14" s="177"/>
      <c r="N14" s="178"/>
    </row>
    <row r="15" spans="1:14" ht="18" customHeight="1" thickBot="1" x14ac:dyDescent="0.3">
      <c r="A15" s="109"/>
      <c r="B15" s="1"/>
      <c r="C15" s="152" t="str">
        <f>IF($B15="","",VLOOKUP($B15,stao_2022!$B$8:$Q$138,16,0))</f>
        <v/>
      </c>
      <c r="D15" s="153" t="str">
        <f>IF($B15="","",VLOOKUP($B15,stao_2022!$B$8:$Q$138,5,0))</f>
        <v/>
      </c>
      <c r="E15" s="154" t="str">
        <f>IF($B15="","",VLOOKUP($B15,stao_2022!$B$8:$Q$138,6,0))</f>
        <v/>
      </c>
      <c r="F15" s="155"/>
      <c r="G15" s="110"/>
      <c r="H15" s="179"/>
      <c r="I15" s="180"/>
      <c r="J15" s="111"/>
      <c r="K15" s="176"/>
      <c r="L15" s="177"/>
      <c r="M15" s="177"/>
      <c r="N15" s="178"/>
    </row>
    <row r="16" spans="1:14" ht="18" customHeight="1" thickBot="1" x14ac:dyDescent="0.3">
      <c r="A16" s="109"/>
      <c r="B16" s="1"/>
      <c r="C16" s="152" t="str">
        <f>IF($B16="","",VLOOKUP($B16,stao_2022!$B$8:$Q$138,16,0))</f>
        <v/>
      </c>
      <c r="D16" s="153" t="str">
        <f>IF($B16="","",VLOOKUP($B16,stao_2022!$B$8:$Q$138,5,0))</f>
        <v/>
      </c>
      <c r="E16" s="154" t="str">
        <f>IF($B16="","",VLOOKUP($B16,stao_2022!$B$8:$Q$138,6,0))</f>
        <v/>
      </c>
      <c r="F16" s="155"/>
      <c r="G16" s="110"/>
      <c r="H16" s="179"/>
      <c r="I16" s="180"/>
      <c r="J16" s="111"/>
      <c r="K16" s="176"/>
      <c r="L16" s="177"/>
      <c r="M16" s="177"/>
      <c r="N16" s="178"/>
    </row>
    <row r="17" spans="1:14" ht="18" customHeight="1" thickBot="1" x14ac:dyDescent="0.3">
      <c r="A17" s="109"/>
      <c r="B17" s="1"/>
      <c r="C17" s="152" t="str">
        <f>IF($B17="","",VLOOKUP($B17,stao_2022!$B$8:$Q$138,16,0))</f>
        <v/>
      </c>
      <c r="D17" s="153" t="str">
        <f>IF($B17="","",VLOOKUP($B17,stao_2022!$B$8:$Q$138,5,0))</f>
        <v/>
      </c>
      <c r="E17" s="154" t="str">
        <f>IF($B17="","",VLOOKUP($B17,stao_2022!$B$8:$Q$138,6,0))</f>
        <v/>
      </c>
      <c r="F17" s="155"/>
      <c r="G17" s="110"/>
      <c r="H17" s="179"/>
      <c r="I17" s="180"/>
      <c r="J17" s="111"/>
      <c r="K17" s="176"/>
      <c r="L17" s="177"/>
      <c r="M17" s="177"/>
      <c r="N17" s="178"/>
    </row>
    <row r="18" spans="1:14" ht="18" customHeight="1" thickBot="1" x14ac:dyDescent="0.3">
      <c r="A18" s="109"/>
      <c r="B18" s="1"/>
      <c r="C18" s="152" t="str">
        <f>IF($B18="","",VLOOKUP($B18,stao_2022!$B$8:$Q$138,16,0))</f>
        <v/>
      </c>
      <c r="D18" s="153" t="str">
        <f>IF($B18="","",VLOOKUP($B18,stao_2022!$B$8:$Q$138,5,0))</f>
        <v/>
      </c>
      <c r="E18" s="154" t="str">
        <f>IF($B18="","",VLOOKUP($B18,stao_2022!$B$8:$Q$138,6,0))</f>
        <v/>
      </c>
      <c r="F18" s="155"/>
      <c r="G18" s="110"/>
      <c r="H18" s="179"/>
      <c r="I18" s="180"/>
      <c r="J18" s="111"/>
      <c r="K18" s="176"/>
      <c r="L18" s="177"/>
      <c r="M18" s="177"/>
      <c r="N18" s="178"/>
    </row>
    <row r="19" spans="1:14" ht="18" customHeight="1" thickBot="1" x14ac:dyDescent="0.3">
      <c r="A19" s="109"/>
      <c r="B19" s="1"/>
      <c r="C19" s="152" t="str">
        <f>IF($B19="","",VLOOKUP($B19,stao_2022!$B$8:$Q$138,16,0))</f>
        <v/>
      </c>
      <c r="D19" s="153" t="str">
        <f>IF($B19="","",VLOOKUP($B19,stao_2022!$B$8:$Q$138,5,0))</f>
        <v/>
      </c>
      <c r="E19" s="154" t="str">
        <f>IF($B19="","",VLOOKUP($B19,stao_2022!$B$8:$Q$138,6,0))</f>
        <v/>
      </c>
      <c r="F19" s="155"/>
      <c r="G19" s="110"/>
      <c r="H19" s="179"/>
      <c r="I19" s="180"/>
      <c r="J19" s="111"/>
      <c r="K19" s="176"/>
      <c r="L19" s="177"/>
      <c r="M19" s="177"/>
      <c r="N19" s="178"/>
    </row>
    <row r="20" spans="1:14" ht="18" customHeight="1" thickBot="1" x14ac:dyDescent="0.3">
      <c r="A20" s="109"/>
      <c r="B20" s="1"/>
      <c r="C20" s="152" t="str">
        <f>IF($B20="","",VLOOKUP($B20,stao_2022!$B$8:$Q$138,16,0))</f>
        <v/>
      </c>
      <c r="D20" s="153" t="str">
        <f>IF($B20="","",VLOOKUP($B20,stao_2022!$B$8:$Q$138,5,0))</f>
        <v/>
      </c>
      <c r="E20" s="154" t="str">
        <f>IF($B20="","",VLOOKUP($B20,stao_2022!$B$8:$Q$138,6,0))</f>
        <v/>
      </c>
      <c r="F20" s="155"/>
      <c r="G20" s="110"/>
      <c r="H20" s="179"/>
      <c r="I20" s="180"/>
      <c r="J20" s="111"/>
      <c r="K20" s="176"/>
      <c r="L20" s="177"/>
      <c r="M20" s="177"/>
      <c r="N20" s="178"/>
    </row>
    <row r="21" spans="1:14" ht="18" customHeight="1" thickBot="1" x14ac:dyDescent="0.3">
      <c r="A21" s="109"/>
      <c r="B21" s="1"/>
      <c r="C21" s="152" t="str">
        <f>IF($B21="","",VLOOKUP($B21,stao_2022!$B$8:$Q$138,16,0))</f>
        <v/>
      </c>
      <c r="D21" s="153" t="str">
        <f>IF($B21="","",VLOOKUP($B21,stao_2022!$B$8:$Q$138,5,0))</f>
        <v/>
      </c>
      <c r="E21" s="154" t="str">
        <f>IF($B21="","",VLOOKUP($B21,stao_2022!$B$8:$Q$138,6,0))</f>
        <v/>
      </c>
      <c r="F21" s="155"/>
      <c r="G21" s="110"/>
      <c r="H21" s="179"/>
      <c r="I21" s="180"/>
      <c r="J21" s="111"/>
      <c r="K21" s="176"/>
      <c r="L21" s="177"/>
      <c r="M21" s="177"/>
      <c r="N21" s="178"/>
    </row>
    <row r="22" spans="1:14" ht="18" customHeight="1" x14ac:dyDescent="0.25">
      <c r="C22" s="133"/>
      <c r="D22" s="133"/>
      <c r="E22" s="133"/>
      <c r="F22" s="133"/>
      <c r="G22" s="134" t="s">
        <v>597</v>
      </c>
      <c r="H22" s="135"/>
      <c r="I22" s="135"/>
      <c r="J22" s="136"/>
      <c r="K22" s="136"/>
      <c r="L22" s="137"/>
      <c r="M22" s="137"/>
      <c r="N22" s="138"/>
    </row>
    <row r="23" spans="1:14" ht="15" customHeight="1" thickBot="1" x14ac:dyDescent="0.3"/>
    <row r="24" spans="1:14" ht="22.5" customHeight="1" thickBot="1" x14ac:dyDescent="0.3">
      <c r="A24" s="123" t="s">
        <v>614</v>
      </c>
      <c r="B24" s="123"/>
      <c r="C24" s="123"/>
      <c r="D24" s="123"/>
      <c r="E24" s="139" t="s">
        <v>602</v>
      </c>
      <c r="F24" s="173"/>
      <c r="G24" s="172"/>
      <c r="H24" s="172"/>
      <c r="I24" s="172"/>
      <c r="J24" s="174"/>
      <c r="K24" s="175"/>
      <c r="L24" s="122" t="s">
        <v>571</v>
      </c>
      <c r="M24" s="163"/>
      <c r="N24" s="164"/>
    </row>
    <row r="25" spans="1:14" ht="9" customHeight="1" thickBot="1" x14ac:dyDescent="0.3"/>
    <row r="26" spans="1:14" ht="16.5" customHeight="1" thickBot="1" x14ac:dyDescent="0.3">
      <c r="A26" s="140" t="s">
        <v>673</v>
      </c>
      <c r="B26" s="141"/>
      <c r="C26" s="141"/>
      <c r="D26" s="141"/>
      <c r="E26" s="142"/>
      <c r="F26" s="143"/>
      <c r="G26" s="144"/>
      <c r="H26" s="141"/>
      <c r="I26" s="141"/>
      <c r="J26" s="141"/>
      <c r="K26" s="143"/>
      <c r="L26" s="144"/>
      <c r="M26" s="144"/>
      <c r="N26" s="142"/>
    </row>
    <row r="27" spans="1:14" ht="12" customHeight="1" x14ac:dyDescent="0.2">
      <c r="A27" s="145" t="s">
        <v>598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146"/>
      <c r="N27" s="147" t="s">
        <v>676</v>
      </c>
    </row>
  </sheetData>
  <sheetProtection sheet="1" objects="1" scenarios="1"/>
  <mergeCells count="53">
    <mergeCell ref="M24:N24"/>
    <mergeCell ref="K18:N18"/>
    <mergeCell ref="K19:N19"/>
    <mergeCell ref="K20:N20"/>
    <mergeCell ref="K21:N21"/>
    <mergeCell ref="F24:K24"/>
    <mergeCell ref="H20:I20"/>
    <mergeCell ref="H21:I21"/>
    <mergeCell ref="E20:F20"/>
    <mergeCell ref="E21:F21"/>
    <mergeCell ref="E18:F18"/>
    <mergeCell ref="E19:F19"/>
    <mergeCell ref="H18:I18"/>
    <mergeCell ref="H19:I19"/>
    <mergeCell ref="A6:D6"/>
    <mergeCell ref="A8:F8"/>
    <mergeCell ref="E11:F11"/>
    <mergeCell ref="K8:N8"/>
    <mergeCell ref="K9:N11"/>
    <mergeCell ref="D10:F10"/>
    <mergeCell ref="C9:F9"/>
    <mergeCell ref="H11:I11"/>
    <mergeCell ref="A9:A11"/>
    <mergeCell ref="A7:F7"/>
    <mergeCell ref="C10:C11"/>
    <mergeCell ref="B9:B11"/>
    <mergeCell ref="K17:N17"/>
    <mergeCell ref="K12:N12"/>
    <mergeCell ref="K13:N13"/>
    <mergeCell ref="E13:F13"/>
    <mergeCell ref="E14:F14"/>
    <mergeCell ref="K16:N16"/>
    <mergeCell ref="K14:N14"/>
    <mergeCell ref="K15:N15"/>
    <mergeCell ref="H13:I13"/>
    <mergeCell ref="H14:I14"/>
    <mergeCell ref="E12:F12"/>
    <mergeCell ref="H12:I12"/>
    <mergeCell ref="H15:I15"/>
    <mergeCell ref="H16:I16"/>
    <mergeCell ref="H17:I17"/>
    <mergeCell ref="E15:F15"/>
    <mergeCell ref="M4:N4"/>
    <mergeCell ref="A2:C3"/>
    <mergeCell ref="D3:E3"/>
    <mergeCell ref="D4:E4"/>
    <mergeCell ref="F3:H3"/>
    <mergeCell ref="F4:K4"/>
    <mergeCell ref="E16:F16"/>
    <mergeCell ref="E17:F17"/>
    <mergeCell ref="G7:G10"/>
    <mergeCell ref="H7:I10"/>
    <mergeCell ref="J7:J10"/>
  </mergeCells>
  <dataValidations count="3">
    <dataValidation type="list" allowBlank="1" showInputMessage="1" showErrorMessage="1" sqref="N3 A12:A21" xr:uid="{00000000-0002-0000-0000-000000000000}">
      <formula1>Kanton</formula1>
    </dataValidation>
    <dataValidation type="list" allowBlank="1" showInputMessage="1" showErrorMessage="1" sqref="H12:I21" xr:uid="{00000000-0002-0000-0000-000001000000}">
      <formula1>Messgeraet</formula1>
    </dataValidation>
    <dataValidation type="list" allowBlank="1" showInputMessage="1" showErrorMessage="1" sqref="B12:B21" xr:uid="{00000000-0002-0000-0000-000002000000}">
      <formula1>IF(A12="",leer,INDIRECT(A12))</formula1>
    </dataValidation>
  </dataValidations>
  <printOptions horizontalCentered="1"/>
  <pageMargins left="0.59055118110236227" right="0.59055118110236227" top="0.4861111111111111" bottom="0.39370078740157483" header="0.39370078740157483" footer="0.39370078740157483"/>
  <pageSetup paperSize="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showGridLines="0" view="pageLayout" zoomScale="85" zoomScaleNormal="100" zoomScaleSheetLayoutView="110" zoomScalePageLayoutView="85" workbookViewId="0">
      <selection activeCell="K13" sqref="K13:N13"/>
    </sheetView>
  </sheetViews>
  <sheetFormatPr baseColWidth="10" defaultColWidth="9.1796875" defaultRowHeight="14" x14ac:dyDescent="0.25"/>
  <cols>
    <col min="1" max="1" width="4.81640625" style="112" customWidth="1"/>
    <col min="2" max="2" width="16" style="112" customWidth="1"/>
    <col min="3" max="3" width="17.453125" style="112" customWidth="1"/>
    <col min="4" max="4" width="12.26953125" style="112" customWidth="1"/>
    <col min="5" max="5" width="2" style="112" customWidth="1"/>
    <col min="6" max="6" width="10.1796875" style="112" customWidth="1"/>
    <col min="7" max="7" width="8.1796875" style="112" customWidth="1"/>
    <col min="8" max="8" width="5.453125" style="112" customWidth="1"/>
    <col min="9" max="9" width="3.1796875" style="112" customWidth="1"/>
    <col min="10" max="10" width="10.81640625" style="112" customWidth="1"/>
    <col min="11" max="11" width="8.7265625" style="112" customWidth="1"/>
    <col min="12" max="12" width="12" style="115" customWidth="1"/>
    <col min="13" max="13" width="17.1796875" style="115" customWidth="1"/>
    <col min="14" max="14" width="5.7265625" style="112" customWidth="1"/>
    <col min="15" max="16384" width="9.1796875" style="112"/>
  </cols>
  <sheetData>
    <row r="1" spans="1:14" ht="53.25" customHeight="1" x14ac:dyDescent="0.25">
      <c r="C1" s="113"/>
      <c r="D1" s="113"/>
      <c r="E1" s="114"/>
      <c r="F1" s="114"/>
      <c r="G1" s="114"/>
      <c r="H1" s="114"/>
      <c r="I1" s="114"/>
      <c r="J1" s="114"/>
      <c r="K1" s="114"/>
    </row>
    <row r="2" spans="1:14" ht="15" customHeight="1" thickBot="1" x14ac:dyDescent="0.3">
      <c r="A2" s="165" t="s">
        <v>600</v>
      </c>
      <c r="B2" s="166"/>
      <c r="C2" s="166"/>
      <c r="D2" s="116"/>
      <c r="E2" s="114"/>
      <c r="F2" s="114"/>
      <c r="G2" s="114"/>
      <c r="H2" s="114"/>
      <c r="I2" s="114"/>
      <c r="J2" s="114"/>
      <c r="K2" s="114"/>
    </row>
    <row r="3" spans="1:14" ht="22.5" customHeight="1" thickBot="1" x14ac:dyDescent="0.3">
      <c r="A3" s="166"/>
      <c r="B3" s="166"/>
      <c r="C3" s="166"/>
      <c r="D3" s="214" t="s">
        <v>588</v>
      </c>
      <c r="E3" s="168"/>
      <c r="F3" s="173"/>
      <c r="G3" s="172"/>
      <c r="H3" s="172"/>
      <c r="I3" s="117"/>
      <c r="J3" s="118"/>
      <c r="K3" s="118"/>
      <c r="L3" s="119" t="s">
        <v>581</v>
      </c>
      <c r="M3" s="149" t="s">
        <v>587</v>
      </c>
      <c r="N3" s="2" t="s">
        <v>469</v>
      </c>
    </row>
    <row r="4" spans="1:14" ht="22.5" customHeight="1" thickBot="1" x14ac:dyDescent="0.4">
      <c r="A4" s="121" t="s">
        <v>592</v>
      </c>
      <c r="D4" s="215" t="s">
        <v>603</v>
      </c>
      <c r="E4" s="170"/>
      <c r="F4" s="173"/>
      <c r="G4" s="172"/>
      <c r="H4" s="172"/>
      <c r="I4" s="174"/>
      <c r="J4" s="174"/>
      <c r="K4" s="175"/>
      <c r="L4" s="150" t="s">
        <v>589</v>
      </c>
      <c r="M4" s="163"/>
      <c r="N4" s="164"/>
    </row>
    <row r="5" spans="1:14" ht="7.5" customHeight="1" thickBot="1" x14ac:dyDescent="0.3"/>
    <row r="6" spans="1:14" ht="22.5" customHeight="1" thickBot="1" x14ac:dyDescent="0.3">
      <c r="A6" s="182" t="s">
        <v>613</v>
      </c>
      <c r="B6" s="183"/>
      <c r="C6" s="184"/>
      <c r="D6" s="185"/>
      <c r="E6" s="123"/>
      <c r="F6" s="123"/>
      <c r="G6" s="123"/>
      <c r="H6" s="123"/>
      <c r="I6" s="123"/>
      <c r="J6" s="123"/>
      <c r="K6" s="123"/>
      <c r="L6" s="124"/>
      <c r="M6" s="124"/>
      <c r="N6" s="123"/>
    </row>
    <row r="7" spans="1:14" ht="3" customHeight="1" x14ac:dyDescent="0.25">
      <c r="A7" s="210"/>
      <c r="B7" s="168"/>
      <c r="C7" s="168"/>
      <c r="D7" s="168"/>
      <c r="E7" s="168"/>
      <c r="F7" s="159"/>
      <c r="G7" s="156" t="s">
        <v>590</v>
      </c>
      <c r="H7" s="158" t="s">
        <v>591</v>
      </c>
      <c r="I7" s="159"/>
      <c r="J7" s="162" t="s">
        <v>606</v>
      </c>
      <c r="K7" s="125"/>
      <c r="L7" s="126"/>
      <c r="M7" s="126"/>
      <c r="N7" s="127"/>
    </row>
    <row r="8" spans="1:14" s="128" customFormat="1" ht="22.5" customHeight="1" x14ac:dyDescent="0.25">
      <c r="A8" s="186" t="s">
        <v>619</v>
      </c>
      <c r="B8" s="187"/>
      <c r="C8" s="188"/>
      <c r="D8" s="188"/>
      <c r="E8" s="188"/>
      <c r="F8" s="161"/>
      <c r="G8" s="157"/>
      <c r="H8" s="160"/>
      <c r="I8" s="161"/>
      <c r="J8" s="157"/>
      <c r="K8" s="191" t="s">
        <v>593</v>
      </c>
      <c r="L8" s="192"/>
      <c r="M8" s="192"/>
      <c r="N8" s="193"/>
    </row>
    <row r="9" spans="1:14" s="128" customFormat="1" ht="28.5" customHeight="1" x14ac:dyDescent="0.25">
      <c r="A9" s="208" t="s">
        <v>661</v>
      </c>
      <c r="B9" s="208" t="s">
        <v>607</v>
      </c>
      <c r="C9" s="203" t="s">
        <v>671</v>
      </c>
      <c r="D9" s="204"/>
      <c r="E9" s="204"/>
      <c r="F9" s="205"/>
      <c r="G9" s="157"/>
      <c r="H9" s="160"/>
      <c r="I9" s="161"/>
      <c r="J9" s="157"/>
      <c r="K9" s="194" t="s">
        <v>660</v>
      </c>
      <c r="L9" s="195"/>
      <c r="M9" s="195"/>
      <c r="N9" s="196"/>
    </row>
    <row r="10" spans="1:14" s="128" customFormat="1" ht="28.5" customHeight="1" x14ac:dyDescent="0.25">
      <c r="A10" s="157"/>
      <c r="B10" s="157"/>
      <c r="C10" s="211" t="s">
        <v>14</v>
      </c>
      <c r="D10" s="200" t="s">
        <v>662</v>
      </c>
      <c r="E10" s="201"/>
      <c r="F10" s="202"/>
      <c r="G10" s="157"/>
      <c r="H10" s="160"/>
      <c r="I10" s="161"/>
      <c r="J10" s="157"/>
      <c r="K10" s="194"/>
      <c r="L10" s="195"/>
      <c r="M10" s="195"/>
      <c r="N10" s="196"/>
    </row>
    <row r="11" spans="1:14" s="132" customFormat="1" ht="28.5" customHeight="1" thickBot="1" x14ac:dyDescent="0.35">
      <c r="A11" s="209"/>
      <c r="B11" s="209"/>
      <c r="C11" s="212"/>
      <c r="D11" s="129" t="s">
        <v>652</v>
      </c>
      <c r="E11" s="189" t="s">
        <v>653</v>
      </c>
      <c r="F11" s="190"/>
      <c r="G11" s="130" t="s">
        <v>658</v>
      </c>
      <c r="H11" s="206" t="s">
        <v>655</v>
      </c>
      <c r="I11" s="207"/>
      <c r="J11" s="131" t="s">
        <v>669</v>
      </c>
      <c r="K11" s="197"/>
      <c r="L11" s="198"/>
      <c r="M11" s="198"/>
      <c r="N11" s="199"/>
    </row>
    <row r="12" spans="1:14" ht="18" customHeight="1" thickBot="1" x14ac:dyDescent="0.3">
      <c r="A12" s="109"/>
      <c r="B12" s="1"/>
      <c r="C12" s="152" t="str">
        <f>IF($B12="","",VLOOKUP($B12,stao_2022!$B$8:$Q$138,16,0))</f>
        <v/>
      </c>
      <c r="D12" s="153" t="str">
        <f>IF($B12="","",VLOOKUP($B12,stao_2022!$B$8:$Q$138,5,0))</f>
        <v/>
      </c>
      <c r="E12" s="154" t="str">
        <f>IF($B12="","",VLOOKUP($B12,stao_2022!$B$8:$Q$138,6,0))</f>
        <v/>
      </c>
      <c r="F12" s="155"/>
      <c r="G12" s="110"/>
      <c r="H12" s="179"/>
      <c r="I12" s="180"/>
      <c r="J12" s="111"/>
      <c r="K12" s="176"/>
      <c r="L12" s="177"/>
      <c r="M12" s="177"/>
      <c r="N12" s="178"/>
    </row>
    <row r="13" spans="1:14" ht="18" customHeight="1" thickBot="1" x14ac:dyDescent="0.3">
      <c r="A13" s="109"/>
      <c r="B13" s="1"/>
      <c r="C13" s="152" t="str">
        <f>IF(B13="","",VLOOKUP($B13,stao_2022!$B$8:$Q$138,16,0))</f>
        <v/>
      </c>
      <c r="D13" s="153" t="str">
        <f>IF($B13="","",VLOOKUP($B13,stao_2022!$B$8:$Q$138,5,0))</f>
        <v/>
      </c>
      <c r="E13" s="154" t="str">
        <f>IF($B13="","",VLOOKUP($B13,stao_2022!$B$8:$Q$138,6,0))</f>
        <v/>
      </c>
      <c r="F13" s="155"/>
      <c r="G13" s="110"/>
      <c r="H13" s="179"/>
      <c r="I13" s="180"/>
      <c r="J13" s="111"/>
      <c r="K13" s="176"/>
      <c r="L13" s="177"/>
      <c r="M13" s="177"/>
      <c r="N13" s="178"/>
    </row>
    <row r="14" spans="1:14" ht="18" customHeight="1" thickBot="1" x14ac:dyDescent="0.3">
      <c r="A14" s="109"/>
      <c r="B14" s="1"/>
      <c r="C14" s="152" t="str">
        <f>IF(B14="","",VLOOKUP($B14,stao_2022!$B$8:$Q$138,16,0))</f>
        <v/>
      </c>
      <c r="D14" s="153" t="str">
        <f>IF($B14="","",VLOOKUP($B14,stao_2022!$B$8:$Q$138,5,0))</f>
        <v/>
      </c>
      <c r="E14" s="154" t="str">
        <f>IF($B14="","",VLOOKUP($B14,stao_2022!$B$8:$Q$138,6,0))</f>
        <v/>
      </c>
      <c r="F14" s="155"/>
      <c r="G14" s="110"/>
      <c r="H14" s="179"/>
      <c r="I14" s="180"/>
      <c r="J14" s="111"/>
      <c r="K14" s="176"/>
      <c r="L14" s="177"/>
      <c r="M14" s="177"/>
      <c r="N14" s="178"/>
    </row>
    <row r="15" spans="1:14" ht="18" customHeight="1" thickBot="1" x14ac:dyDescent="0.3">
      <c r="A15" s="109"/>
      <c r="B15" s="1"/>
      <c r="C15" s="152" t="str">
        <f>IF(B15="","",VLOOKUP($B15,stao_2022!$B$8:$Q$138,16,0))</f>
        <v/>
      </c>
      <c r="D15" s="153" t="str">
        <f>IF($B15="","",VLOOKUP($B15,stao_2022!$B$8:$Q$138,5,0))</f>
        <v/>
      </c>
      <c r="E15" s="154" t="str">
        <f>IF($B15="","",VLOOKUP($B15,stao_2022!$B$8:$Q$138,6,0))</f>
        <v/>
      </c>
      <c r="F15" s="213"/>
      <c r="G15" s="110"/>
      <c r="H15" s="179"/>
      <c r="I15" s="180"/>
      <c r="J15" s="111"/>
      <c r="K15" s="176"/>
      <c r="L15" s="177"/>
      <c r="M15" s="177"/>
      <c r="N15" s="178"/>
    </row>
    <row r="16" spans="1:14" ht="18" customHeight="1" thickBot="1" x14ac:dyDescent="0.3">
      <c r="A16" s="109"/>
      <c r="B16" s="1"/>
      <c r="C16" s="152" t="str">
        <f>IF(B16="","",VLOOKUP($B16,stao_2022!$B$8:$Q$138,16,0))</f>
        <v/>
      </c>
      <c r="D16" s="153" t="str">
        <f>IF($B16="","",VLOOKUP($B16,stao_2022!$B$8:$Q$138,5,0))</f>
        <v/>
      </c>
      <c r="E16" s="154" t="str">
        <f>IF($B16="","",VLOOKUP($B16,stao_2022!$B$8:$Q$138,6,0))</f>
        <v/>
      </c>
      <c r="F16" s="213"/>
      <c r="G16" s="110"/>
      <c r="H16" s="179"/>
      <c r="I16" s="180"/>
      <c r="J16" s="111"/>
      <c r="K16" s="176"/>
      <c r="L16" s="177"/>
      <c r="M16" s="177"/>
      <c r="N16" s="178"/>
    </row>
    <row r="17" spans="1:14" ht="18" customHeight="1" thickBot="1" x14ac:dyDescent="0.3">
      <c r="A17" s="109"/>
      <c r="B17" s="1"/>
      <c r="C17" s="152" t="str">
        <f>IF(B17="","",VLOOKUP($B17,stao_2022!$B$8:$Q$138,16,0))</f>
        <v/>
      </c>
      <c r="D17" s="153" t="str">
        <f>IF($B17="","",VLOOKUP($B17,stao_2022!$B$8:$Q$138,5,0))</f>
        <v/>
      </c>
      <c r="E17" s="154" t="str">
        <f>IF($B17="","",VLOOKUP($B17,stao_2022!$B$8:$Q$138,6,0))</f>
        <v/>
      </c>
      <c r="F17" s="213"/>
      <c r="G17" s="110"/>
      <c r="H17" s="179"/>
      <c r="I17" s="180"/>
      <c r="J17" s="111"/>
      <c r="K17" s="176"/>
      <c r="L17" s="177"/>
      <c r="M17" s="177"/>
      <c r="N17" s="178"/>
    </row>
    <row r="18" spans="1:14" ht="18" customHeight="1" thickBot="1" x14ac:dyDescent="0.3">
      <c r="A18" s="109"/>
      <c r="B18" s="1"/>
      <c r="C18" s="152" t="str">
        <f>IF(B18="","",VLOOKUP($B18,stao_2022!$B$8:$Q$138,16,0))</f>
        <v/>
      </c>
      <c r="D18" s="153" t="str">
        <f>IF($B18="","",VLOOKUP($B18,stao_2022!$B$8:$Q$138,5,0))</f>
        <v/>
      </c>
      <c r="E18" s="154" t="str">
        <f>IF($B18="","",VLOOKUP($B18,stao_2022!$B$8:$Q$138,6,0))</f>
        <v/>
      </c>
      <c r="F18" s="213"/>
      <c r="G18" s="110"/>
      <c r="H18" s="179"/>
      <c r="I18" s="180"/>
      <c r="J18" s="111"/>
      <c r="K18" s="176"/>
      <c r="L18" s="177"/>
      <c r="M18" s="177"/>
      <c r="N18" s="178"/>
    </row>
    <row r="19" spans="1:14" ht="18" customHeight="1" thickBot="1" x14ac:dyDescent="0.3">
      <c r="A19" s="109"/>
      <c r="B19" s="1"/>
      <c r="C19" s="152" t="str">
        <f>IF(B19="","",VLOOKUP($B19,stao_2022!$B$8:$Q$138,16,0))</f>
        <v/>
      </c>
      <c r="D19" s="153" t="str">
        <f>IF($B19="","",VLOOKUP($B19,stao_2022!$B$8:$Q$138,5,0))</f>
        <v/>
      </c>
      <c r="E19" s="154" t="str">
        <f>IF($B19="","",VLOOKUP($B19,stao_2022!$B$8:$Q$138,6,0))</f>
        <v/>
      </c>
      <c r="F19" s="213"/>
      <c r="G19" s="110"/>
      <c r="H19" s="179"/>
      <c r="I19" s="180"/>
      <c r="J19" s="111"/>
      <c r="K19" s="176"/>
      <c r="L19" s="177"/>
      <c r="M19" s="177"/>
      <c r="N19" s="178"/>
    </row>
    <row r="20" spans="1:14" ht="18" customHeight="1" thickBot="1" x14ac:dyDescent="0.3">
      <c r="A20" s="109"/>
      <c r="B20" s="1"/>
      <c r="C20" s="152" t="str">
        <f>IF(B20="","",VLOOKUP($B20,stao_2022!$B$8:$Q$138,16,0))</f>
        <v/>
      </c>
      <c r="D20" s="153" t="str">
        <f>IF($B20="","",VLOOKUP($B20,stao_2022!$B$8:$Q$138,5,0))</f>
        <v/>
      </c>
      <c r="E20" s="154" t="str">
        <f>IF($B20="","",VLOOKUP($B20,stao_2022!$B$8:$Q$138,6,0))</f>
        <v/>
      </c>
      <c r="F20" s="213"/>
      <c r="G20" s="110"/>
      <c r="H20" s="179"/>
      <c r="I20" s="180"/>
      <c r="J20" s="111"/>
      <c r="K20" s="176"/>
      <c r="L20" s="177"/>
      <c r="M20" s="177"/>
      <c r="N20" s="178"/>
    </row>
    <row r="21" spans="1:14" ht="18" customHeight="1" thickBot="1" x14ac:dyDescent="0.3">
      <c r="A21" s="109"/>
      <c r="B21" s="1"/>
      <c r="C21" s="152" t="str">
        <f>IF(B21="","",VLOOKUP($B21,stao_2022!$B$8:$Q$138,16,0))</f>
        <v/>
      </c>
      <c r="D21" s="153" t="str">
        <f>IF($B21="","",VLOOKUP($B21,stao_2022!$B$8:$Q$138,5,0))</f>
        <v/>
      </c>
      <c r="E21" s="154" t="str">
        <f>IF($B21="","",VLOOKUP($B21,stao_2022!$B$8:$Q$138,6,0))</f>
        <v/>
      </c>
      <c r="F21" s="213"/>
      <c r="G21" s="110"/>
      <c r="H21" s="179"/>
      <c r="I21" s="180"/>
      <c r="J21" s="111"/>
      <c r="K21" s="176"/>
      <c r="L21" s="177"/>
      <c r="M21" s="177"/>
      <c r="N21" s="178"/>
    </row>
    <row r="22" spans="1:14" ht="18" customHeight="1" x14ac:dyDescent="0.25">
      <c r="C22" s="133"/>
      <c r="D22" s="133"/>
      <c r="E22" s="133"/>
      <c r="F22" s="133"/>
      <c r="G22" s="134" t="s">
        <v>605</v>
      </c>
      <c r="H22" s="135"/>
      <c r="I22" s="135"/>
      <c r="J22" s="136"/>
      <c r="K22" s="136"/>
      <c r="L22" s="137"/>
      <c r="M22" s="137"/>
      <c r="N22" s="138"/>
    </row>
    <row r="23" spans="1:14" ht="15" customHeight="1" thickBot="1" x14ac:dyDescent="0.3"/>
    <row r="24" spans="1:14" ht="22.5" customHeight="1" thickBot="1" x14ac:dyDescent="0.3">
      <c r="A24" s="123" t="s">
        <v>612</v>
      </c>
      <c r="B24" s="123"/>
      <c r="C24" s="123"/>
      <c r="D24" s="123"/>
      <c r="E24" s="151" t="s">
        <v>603</v>
      </c>
      <c r="F24" s="173"/>
      <c r="G24" s="172"/>
      <c r="H24" s="172"/>
      <c r="I24" s="172"/>
      <c r="J24" s="174"/>
      <c r="K24" s="175"/>
      <c r="L24" s="150" t="s">
        <v>594</v>
      </c>
      <c r="M24" s="163"/>
      <c r="N24" s="164"/>
    </row>
    <row r="25" spans="1:14" ht="15" customHeight="1" thickBot="1" x14ac:dyDescent="0.3"/>
    <row r="26" spans="1:14" ht="16.5" customHeight="1" thickBot="1" x14ac:dyDescent="0.3">
      <c r="A26" s="140" t="s">
        <v>674</v>
      </c>
      <c r="B26" s="141"/>
      <c r="C26" s="141"/>
      <c r="D26" s="141"/>
      <c r="E26" s="142"/>
      <c r="F26" s="143"/>
      <c r="G26" s="144"/>
      <c r="H26" s="141"/>
      <c r="I26" s="141"/>
      <c r="J26" s="141"/>
      <c r="K26" s="143"/>
      <c r="L26" s="144"/>
      <c r="M26" s="144"/>
      <c r="N26" s="142"/>
    </row>
    <row r="27" spans="1:14" ht="12" customHeight="1" x14ac:dyDescent="0.2">
      <c r="A27" s="145" t="s">
        <v>598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146"/>
      <c r="N27" s="147" t="s">
        <v>677</v>
      </c>
    </row>
  </sheetData>
  <sheetProtection sheet="1" objects="1" scenarios="1"/>
  <mergeCells count="53">
    <mergeCell ref="M4:N4"/>
    <mergeCell ref="A6:D6"/>
    <mergeCell ref="A7:F7"/>
    <mergeCell ref="A8:F8"/>
    <mergeCell ref="A2:C3"/>
    <mergeCell ref="D3:E3"/>
    <mergeCell ref="F3:H3"/>
    <mergeCell ref="D4:E4"/>
    <mergeCell ref="F4:K4"/>
    <mergeCell ref="K8:N8"/>
    <mergeCell ref="A9:A11"/>
    <mergeCell ref="B9:B11"/>
    <mergeCell ref="C9:F9"/>
    <mergeCell ref="K9:N11"/>
    <mergeCell ref="C10:C11"/>
    <mergeCell ref="D10:F10"/>
    <mergeCell ref="E11:F11"/>
    <mergeCell ref="H11:I11"/>
    <mergeCell ref="E12:F12"/>
    <mergeCell ref="H12:I12"/>
    <mergeCell ref="K12:N12"/>
    <mergeCell ref="E13:F13"/>
    <mergeCell ref="H13:I13"/>
    <mergeCell ref="K13:N13"/>
    <mergeCell ref="E14:F14"/>
    <mergeCell ref="H14:I14"/>
    <mergeCell ref="K14:N14"/>
    <mergeCell ref="E15:F15"/>
    <mergeCell ref="H15:I15"/>
    <mergeCell ref="K15:N15"/>
    <mergeCell ref="K19:N19"/>
    <mergeCell ref="E16:F16"/>
    <mergeCell ref="H16:I16"/>
    <mergeCell ref="K16:N16"/>
    <mergeCell ref="E17:F17"/>
    <mergeCell ref="H17:I17"/>
    <mergeCell ref="K17:N17"/>
    <mergeCell ref="F24:K24"/>
    <mergeCell ref="M24:N24"/>
    <mergeCell ref="G7:G10"/>
    <mergeCell ref="H7:I10"/>
    <mergeCell ref="J7:J10"/>
    <mergeCell ref="E20:F20"/>
    <mergeCell ref="H20:I20"/>
    <mergeCell ref="K20:N20"/>
    <mergeCell ref="E21:F21"/>
    <mergeCell ref="H21:I21"/>
    <mergeCell ref="K21:N21"/>
    <mergeCell ref="E18:F18"/>
    <mergeCell ref="H18:I18"/>
    <mergeCell ref="K18:N18"/>
    <mergeCell ref="E19:F19"/>
    <mergeCell ref="H19:I19"/>
  </mergeCells>
  <dataValidations count="3">
    <dataValidation type="list" allowBlank="1" showInputMessage="1" showErrorMessage="1" sqref="B12:B21" xr:uid="{00000000-0002-0000-0100-000000000000}">
      <formula1>IF(A12="",leer,INDIRECT(A12))</formula1>
    </dataValidation>
    <dataValidation type="list" allowBlank="1" showInputMessage="1" showErrorMessage="1" sqref="H12:I21" xr:uid="{00000000-0002-0000-0100-000001000000}">
      <formula1>Messgeraet</formula1>
    </dataValidation>
    <dataValidation type="list" allowBlank="1" showInputMessage="1" showErrorMessage="1" sqref="N3 A12:A21" xr:uid="{00000000-0002-0000-0100-000002000000}">
      <formula1>Kanton</formula1>
    </dataValidation>
  </dataValidations>
  <printOptions horizontalCentered="1"/>
  <pageMargins left="0.59055118110236227" right="0.59055118110236227" top="0.40625" bottom="0.39370078740157483" header="0.39370078740157483" footer="0.39370078740157483"/>
  <pageSetup paperSize="9" orientation="landscape" r:id="rId1"/>
  <headerFooter scaleWithDoc="0" alignWithMargins="0"/>
  <ignoredErrors>
    <ignoredError sqref="E12:F2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"/>
  <sheetViews>
    <sheetView showGridLines="0" view="pageLayout" zoomScale="85" zoomScaleNormal="100" zoomScaleSheetLayoutView="110" zoomScalePageLayoutView="85" workbookViewId="0">
      <selection activeCell="K17" sqref="K17:N17"/>
    </sheetView>
  </sheetViews>
  <sheetFormatPr baseColWidth="10" defaultColWidth="9.1796875" defaultRowHeight="14" x14ac:dyDescent="0.25"/>
  <cols>
    <col min="1" max="1" width="4.81640625" style="112" customWidth="1"/>
    <col min="2" max="2" width="16" style="112" customWidth="1"/>
    <col min="3" max="3" width="17.453125" style="112" customWidth="1"/>
    <col min="4" max="4" width="12.26953125" style="112" customWidth="1"/>
    <col min="5" max="5" width="2" style="112" customWidth="1"/>
    <col min="6" max="6" width="10.1796875" style="112" customWidth="1"/>
    <col min="7" max="7" width="8.1796875" style="112" customWidth="1"/>
    <col min="8" max="8" width="5.453125" style="112" customWidth="1"/>
    <col min="9" max="9" width="3.1796875" style="112" customWidth="1"/>
    <col min="10" max="10" width="10.81640625" style="112" customWidth="1"/>
    <col min="11" max="11" width="8.7265625" style="112" customWidth="1"/>
    <col min="12" max="12" width="12" style="115" customWidth="1"/>
    <col min="13" max="13" width="17.1796875" style="115" customWidth="1"/>
    <col min="14" max="14" width="5.7265625" style="112" customWidth="1"/>
    <col min="15" max="16384" width="9.1796875" style="112"/>
  </cols>
  <sheetData>
    <row r="1" spans="1:14" ht="53.25" customHeight="1" x14ac:dyDescent="0.25">
      <c r="C1" s="113"/>
      <c r="D1" s="113"/>
      <c r="E1" s="114"/>
      <c r="F1" s="114"/>
      <c r="G1" s="114"/>
      <c r="H1" s="114"/>
      <c r="I1" s="114"/>
      <c r="J1" s="114"/>
      <c r="K1" s="114"/>
    </row>
    <row r="2" spans="1:14" ht="15" customHeight="1" thickBot="1" x14ac:dyDescent="0.3">
      <c r="A2" s="165" t="s">
        <v>608</v>
      </c>
      <c r="B2" s="166"/>
      <c r="C2" s="166"/>
      <c r="D2" s="116"/>
      <c r="E2" s="114"/>
      <c r="F2" s="114"/>
      <c r="G2" s="114"/>
      <c r="H2" s="114"/>
      <c r="I2" s="114"/>
      <c r="J2" s="114"/>
      <c r="K2" s="114"/>
    </row>
    <row r="3" spans="1:14" ht="22.5" customHeight="1" thickBot="1" x14ac:dyDescent="0.3">
      <c r="A3" s="166"/>
      <c r="B3" s="166"/>
      <c r="C3" s="166"/>
      <c r="D3" s="214" t="s">
        <v>584</v>
      </c>
      <c r="E3" s="168"/>
      <c r="F3" s="173"/>
      <c r="G3" s="172"/>
      <c r="H3" s="172"/>
      <c r="I3" s="148"/>
      <c r="J3" s="118"/>
      <c r="K3" s="118"/>
      <c r="L3" s="119" t="s">
        <v>624</v>
      </c>
      <c r="M3" s="149" t="s">
        <v>582</v>
      </c>
      <c r="N3" s="2"/>
    </row>
    <row r="4" spans="1:14" ht="22.5" customHeight="1" thickBot="1" x14ac:dyDescent="0.4">
      <c r="A4" s="121" t="s">
        <v>580</v>
      </c>
      <c r="D4" s="215" t="s">
        <v>664</v>
      </c>
      <c r="E4" s="170"/>
      <c r="F4" s="173"/>
      <c r="G4" s="172"/>
      <c r="H4" s="172"/>
      <c r="I4" s="174"/>
      <c r="J4" s="174"/>
      <c r="K4" s="175"/>
      <c r="L4" s="150" t="s">
        <v>585</v>
      </c>
      <c r="M4" s="163"/>
      <c r="N4" s="164"/>
    </row>
    <row r="5" spans="1:14" ht="8" customHeight="1" thickBot="1" x14ac:dyDescent="0.3"/>
    <row r="6" spans="1:14" ht="22.5" customHeight="1" thickBot="1" x14ac:dyDescent="0.3">
      <c r="A6" s="182" t="s">
        <v>613</v>
      </c>
      <c r="B6" s="183"/>
      <c r="C6" s="184"/>
      <c r="D6" s="185"/>
      <c r="E6" s="123"/>
      <c r="F6" s="123"/>
      <c r="G6" s="123"/>
      <c r="H6" s="123"/>
      <c r="I6" s="123"/>
      <c r="J6" s="123"/>
      <c r="K6" s="123"/>
      <c r="L6" s="124"/>
      <c r="M6" s="124"/>
      <c r="N6" s="123"/>
    </row>
    <row r="7" spans="1:14" ht="3" customHeight="1" x14ac:dyDescent="0.25">
      <c r="A7" s="210"/>
      <c r="B7" s="168"/>
      <c r="C7" s="168"/>
      <c r="D7" s="168"/>
      <c r="E7" s="168"/>
      <c r="F7" s="159"/>
      <c r="G7" s="156" t="s">
        <v>668</v>
      </c>
      <c r="H7" s="158" t="s">
        <v>611</v>
      </c>
      <c r="I7" s="159"/>
      <c r="J7" s="162" t="s">
        <v>609</v>
      </c>
      <c r="K7" s="125"/>
      <c r="L7" s="126"/>
      <c r="M7" s="126"/>
      <c r="N7" s="127"/>
    </row>
    <row r="8" spans="1:14" s="128" customFormat="1" ht="22.5" customHeight="1" x14ac:dyDescent="0.25">
      <c r="A8" s="186" t="s">
        <v>621</v>
      </c>
      <c r="B8" s="187"/>
      <c r="C8" s="188"/>
      <c r="D8" s="188"/>
      <c r="E8" s="188"/>
      <c r="F8" s="161"/>
      <c r="G8" s="157"/>
      <c r="H8" s="160"/>
      <c r="I8" s="161"/>
      <c r="J8" s="157"/>
      <c r="K8" s="191" t="s">
        <v>622</v>
      </c>
      <c r="L8" s="192"/>
      <c r="M8" s="192"/>
      <c r="N8" s="193"/>
    </row>
    <row r="9" spans="1:14" s="128" customFormat="1" ht="28.5" customHeight="1" x14ac:dyDescent="0.25">
      <c r="A9" s="208" t="s">
        <v>665</v>
      </c>
      <c r="B9" s="208" t="s">
        <v>623</v>
      </c>
      <c r="C9" s="203" t="s">
        <v>666</v>
      </c>
      <c r="D9" s="204"/>
      <c r="E9" s="204"/>
      <c r="F9" s="205"/>
      <c r="G9" s="157"/>
      <c r="H9" s="160"/>
      <c r="I9" s="161"/>
      <c r="J9" s="157"/>
      <c r="K9" s="194" t="s">
        <v>670</v>
      </c>
      <c r="L9" s="195"/>
      <c r="M9" s="195"/>
      <c r="N9" s="196"/>
    </row>
    <row r="10" spans="1:14" s="128" customFormat="1" ht="28.5" customHeight="1" x14ac:dyDescent="0.25">
      <c r="A10" s="157"/>
      <c r="B10" s="157"/>
      <c r="C10" s="211" t="s">
        <v>3</v>
      </c>
      <c r="D10" s="200" t="s">
        <v>667</v>
      </c>
      <c r="E10" s="201"/>
      <c r="F10" s="202"/>
      <c r="G10" s="157"/>
      <c r="H10" s="160"/>
      <c r="I10" s="161"/>
      <c r="J10" s="157"/>
      <c r="K10" s="194"/>
      <c r="L10" s="195"/>
      <c r="M10" s="195"/>
      <c r="N10" s="196"/>
    </row>
    <row r="11" spans="1:14" s="132" customFormat="1" ht="28.5" customHeight="1" thickBot="1" x14ac:dyDescent="0.35">
      <c r="A11" s="209"/>
      <c r="B11" s="209"/>
      <c r="C11" s="212"/>
      <c r="D11" s="129" t="s">
        <v>652</v>
      </c>
      <c r="E11" s="189" t="s">
        <v>653</v>
      </c>
      <c r="F11" s="190"/>
      <c r="G11" s="130" t="s">
        <v>658</v>
      </c>
      <c r="H11" s="206" t="s">
        <v>655</v>
      </c>
      <c r="I11" s="207"/>
      <c r="J11" s="131" t="s">
        <v>669</v>
      </c>
      <c r="K11" s="197"/>
      <c r="L11" s="198"/>
      <c r="M11" s="198"/>
      <c r="N11" s="199"/>
    </row>
    <row r="12" spans="1:14" ht="18" customHeight="1" thickBot="1" x14ac:dyDescent="0.3">
      <c r="A12" s="109"/>
      <c r="B12" s="1"/>
      <c r="C12" s="152" t="str">
        <f>IF($B12="","",VLOOKUP($B12,stao_2022!$B$8:$Q$138,16,0))</f>
        <v/>
      </c>
      <c r="D12" s="153"/>
      <c r="E12" s="154" t="str">
        <f>IF($B12="","",VLOOKUP($B12,stao_2022!$B$8:$Q$138,6,0))</f>
        <v/>
      </c>
      <c r="F12" s="155"/>
      <c r="G12" s="110"/>
      <c r="H12" s="179"/>
      <c r="I12" s="180"/>
      <c r="J12" s="111"/>
      <c r="K12" s="176"/>
      <c r="L12" s="177"/>
      <c r="M12" s="177"/>
      <c r="N12" s="178"/>
    </row>
    <row r="13" spans="1:14" ht="18" customHeight="1" thickBot="1" x14ac:dyDescent="0.3">
      <c r="A13" s="109"/>
      <c r="B13" s="1"/>
      <c r="C13" s="152" t="str">
        <f>IF($B13="","",VLOOKUP($B13,stao_2022!$B$8:$Q$138,16,0))</f>
        <v/>
      </c>
      <c r="D13" s="153" t="str">
        <f>IF($B13="","",VLOOKUP($B13,stao_2022!$B$8:$Q$138,5,0))</f>
        <v/>
      </c>
      <c r="E13" s="154" t="str">
        <f>IF($B13="","",VLOOKUP($B13,stao_2022!$B$8:$Q$138,6,0))</f>
        <v/>
      </c>
      <c r="F13" s="155"/>
      <c r="G13" s="110"/>
      <c r="H13" s="179"/>
      <c r="I13" s="180"/>
      <c r="J13" s="111"/>
      <c r="K13" s="176"/>
      <c r="L13" s="177"/>
      <c r="M13" s="177"/>
      <c r="N13" s="178"/>
    </row>
    <row r="14" spans="1:14" ht="18" customHeight="1" thickBot="1" x14ac:dyDescent="0.3">
      <c r="A14" s="109"/>
      <c r="B14" s="1"/>
      <c r="C14" s="152" t="str">
        <f>IF($B14="","",VLOOKUP($B14,stao_2022!$B$8:$Q$138,16,0))</f>
        <v/>
      </c>
      <c r="D14" s="153" t="str">
        <f>IF($B14="","",VLOOKUP($B14,stao_2022!$B$8:$Q$138,5,0))</f>
        <v/>
      </c>
      <c r="E14" s="154" t="str">
        <f>IF($B14="","",VLOOKUP($B14,stao_2022!$B$8:$Q$138,6,0))</f>
        <v/>
      </c>
      <c r="F14" s="155"/>
      <c r="G14" s="110"/>
      <c r="H14" s="179"/>
      <c r="I14" s="180"/>
      <c r="J14" s="111"/>
      <c r="K14" s="176"/>
      <c r="L14" s="177"/>
      <c r="M14" s="177"/>
      <c r="N14" s="178"/>
    </row>
    <row r="15" spans="1:14" ht="18" customHeight="1" thickBot="1" x14ac:dyDescent="0.3">
      <c r="A15" s="109"/>
      <c r="B15" s="1"/>
      <c r="C15" s="152" t="str">
        <f>IF($B15="","",VLOOKUP($B15,stao_2022!$B$8:$Q$138,16,0))</f>
        <v/>
      </c>
      <c r="D15" s="153" t="str">
        <f>IF($B15="","",VLOOKUP($B15,stao_2022!$B$8:$Q$138,5,0))</f>
        <v/>
      </c>
      <c r="E15" s="154" t="str">
        <f>IF($B15="","",VLOOKUP($B15,stao_2022!$B$8:$Q$138,6,0))</f>
        <v/>
      </c>
      <c r="F15" s="155"/>
      <c r="G15" s="110"/>
      <c r="H15" s="179"/>
      <c r="I15" s="180"/>
      <c r="J15" s="111"/>
      <c r="K15" s="176"/>
      <c r="L15" s="177"/>
      <c r="M15" s="177"/>
      <c r="N15" s="178"/>
    </row>
    <row r="16" spans="1:14" ht="18" customHeight="1" thickBot="1" x14ac:dyDescent="0.3">
      <c r="A16" s="109"/>
      <c r="B16" s="1"/>
      <c r="C16" s="152" t="str">
        <f>IF($B16="","",VLOOKUP($B16,stao_2022!$B$8:$Q$138,16,0))</f>
        <v/>
      </c>
      <c r="D16" s="153" t="str">
        <f>IF($B16="","",VLOOKUP($B16,stao_2022!$B$8:$Q$138,5,0))</f>
        <v/>
      </c>
      <c r="E16" s="154" t="str">
        <f>IF($B16="","",VLOOKUP($B16,stao_2022!$B$8:$Q$138,6,0))</f>
        <v/>
      </c>
      <c r="F16" s="155"/>
      <c r="G16" s="110"/>
      <c r="H16" s="179"/>
      <c r="I16" s="180"/>
      <c r="J16" s="111"/>
      <c r="K16" s="176"/>
      <c r="L16" s="177"/>
      <c r="M16" s="177"/>
      <c r="N16" s="178"/>
    </row>
    <row r="17" spans="1:14" ht="18" customHeight="1" thickBot="1" x14ac:dyDescent="0.3">
      <c r="A17" s="109"/>
      <c r="B17" s="1"/>
      <c r="C17" s="152" t="str">
        <f>IF($B17="","",VLOOKUP($B17,stao_2022!$B$8:$Q$138,16,0))</f>
        <v/>
      </c>
      <c r="D17" s="153" t="str">
        <f>IF($B17="","",VLOOKUP($B17,stao_2022!$B$8:$Q$138,5,0))</f>
        <v/>
      </c>
      <c r="E17" s="154" t="str">
        <f>IF($B17="","",VLOOKUP($B17,stao_2022!$B$8:$Q$138,6,0))</f>
        <v/>
      </c>
      <c r="F17" s="155"/>
      <c r="G17" s="110"/>
      <c r="H17" s="179"/>
      <c r="I17" s="180"/>
      <c r="J17" s="111"/>
      <c r="K17" s="176"/>
      <c r="L17" s="177"/>
      <c r="M17" s="177"/>
      <c r="N17" s="178"/>
    </row>
    <row r="18" spans="1:14" ht="18" customHeight="1" thickBot="1" x14ac:dyDescent="0.3">
      <c r="A18" s="109"/>
      <c r="B18" s="1"/>
      <c r="C18" s="152" t="str">
        <f>IF($B18="","",VLOOKUP($B18,stao_2022!$B$8:$Q$138,16,0))</f>
        <v/>
      </c>
      <c r="D18" s="153" t="str">
        <f>IF($B18="","",VLOOKUP($B18,stao_2022!$B$8:$Q$138,5,0))</f>
        <v/>
      </c>
      <c r="E18" s="154" t="str">
        <f>IF($B18="","",VLOOKUP($B18,stao_2022!$B$8:$Q$138,6,0))</f>
        <v/>
      </c>
      <c r="F18" s="155"/>
      <c r="G18" s="110"/>
      <c r="H18" s="179"/>
      <c r="I18" s="180"/>
      <c r="J18" s="111"/>
      <c r="K18" s="176"/>
      <c r="L18" s="177"/>
      <c r="M18" s="177"/>
      <c r="N18" s="178"/>
    </row>
    <row r="19" spans="1:14" ht="18" customHeight="1" thickBot="1" x14ac:dyDescent="0.3">
      <c r="A19" s="109"/>
      <c r="B19" s="1"/>
      <c r="C19" s="152" t="str">
        <f>IF($B19="","",VLOOKUP($B19,stao_2022!$B$8:$Q$138,16,0))</f>
        <v/>
      </c>
      <c r="D19" s="153" t="str">
        <f>IF($B19="","",VLOOKUP($B19,stao_2022!$B$8:$Q$138,5,0))</f>
        <v/>
      </c>
      <c r="E19" s="154" t="str">
        <f>IF($B19="","",VLOOKUP($B19,stao_2022!$B$8:$Q$138,6,0))</f>
        <v/>
      </c>
      <c r="F19" s="155"/>
      <c r="G19" s="110"/>
      <c r="H19" s="179"/>
      <c r="I19" s="180"/>
      <c r="J19" s="111"/>
      <c r="K19" s="176"/>
      <c r="L19" s="177"/>
      <c r="M19" s="177"/>
      <c r="N19" s="178"/>
    </row>
    <row r="20" spans="1:14" ht="18" customHeight="1" thickBot="1" x14ac:dyDescent="0.3">
      <c r="A20" s="109"/>
      <c r="B20" s="1"/>
      <c r="C20" s="152" t="str">
        <f>IF($B20="","",VLOOKUP($B20,stao_2022!$B$8:$Q$138,16,0))</f>
        <v/>
      </c>
      <c r="D20" s="153" t="str">
        <f>IF($B20="","",VLOOKUP($B20,stao_2022!$B$8:$Q$138,5,0))</f>
        <v/>
      </c>
      <c r="E20" s="154" t="str">
        <f>IF($B20="","",VLOOKUP($B20,stao_2022!$B$8:$Q$138,6,0))</f>
        <v/>
      </c>
      <c r="F20" s="155"/>
      <c r="G20" s="110"/>
      <c r="H20" s="179"/>
      <c r="I20" s="180"/>
      <c r="J20" s="111"/>
      <c r="K20" s="176"/>
      <c r="L20" s="177"/>
      <c r="M20" s="177"/>
      <c r="N20" s="178"/>
    </row>
    <row r="21" spans="1:14" ht="18" customHeight="1" thickBot="1" x14ac:dyDescent="0.3">
      <c r="A21" s="109"/>
      <c r="B21" s="1"/>
      <c r="C21" s="152" t="str">
        <f>IF($B21="","",VLOOKUP($B21,stao_2022!$B$8:$Q$138,16,0))</f>
        <v/>
      </c>
      <c r="D21" s="153" t="str">
        <f>IF($B21="","",VLOOKUP($B21,stao_2022!$B$8:$Q$138,5,0))</f>
        <v/>
      </c>
      <c r="E21" s="154" t="str">
        <f>IF($B21="","",VLOOKUP($B21,stao_2022!$B$8:$Q$138,6,0))</f>
        <v/>
      </c>
      <c r="F21" s="155"/>
      <c r="G21" s="110"/>
      <c r="H21" s="179"/>
      <c r="I21" s="180"/>
      <c r="J21" s="111"/>
      <c r="K21" s="176"/>
      <c r="L21" s="177"/>
      <c r="M21" s="177"/>
      <c r="N21" s="178"/>
    </row>
    <row r="22" spans="1:14" ht="18" customHeight="1" x14ac:dyDescent="0.25">
      <c r="C22" s="133"/>
      <c r="D22" s="133"/>
      <c r="E22" s="133"/>
      <c r="F22" s="133"/>
      <c r="G22" s="134" t="s">
        <v>610</v>
      </c>
      <c r="H22" s="135"/>
      <c r="I22" s="135"/>
      <c r="J22" s="136"/>
      <c r="K22" s="136"/>
      <c r="L22" s="137"/>
      <c r="M22" s="137"/>
      <c r="N22" s="138"/>
    </row>
    <row r="23" spans="1:14" ht="15" customHeight="1" thickBot="1" x14ac:dyDescent="0.3"/>
    <row r="24" spans="1:14" ht="22.5" customHeight="1" thickBot="1" x14ac:dyDescent="0.3">
      <c r="A24" s="123" t="s">
        <v>620</v>
      </c>
      <c r="B24" s="123"/>
      <c r="C24" s="123"/>
      <c r="D24" s="123"/>
      <c r="E24" s="151" t="s">
        <v>583</v>
      </c>
      <c r="F24" s="173"/>
      <c r="G24" s="172"/>
      <c r="H24" s="172"/>
      <c r="I24" s="172"/>
      <c r="J24" s="174"/>
      <c r="K24" s="175"/>
      <c r="L24" s="150" t="s">
        <v>586</v>
      </c>
      <c r="M24" s="163"/>
      <c r="N24" s="164"/>
    </row>
    <row r="25" spans="1:14" ht="9.5" customHeight="1" thickBot="1" x14ac:dyDescent="0.3"/>
    <row r="26" spans="1:14" ht="16.5" customHeight="1" thickBot="1" x14ac:dyDescent="0.3">
      <c r="A26" s="140" t="s">
        <v>675</v>
      </c>
      <c r="B26" s="141"/>
      <c r="C26" s="141"/>
      <c r="D26" s="141"/>
      <c r="E26" s="142"/>
      <c r="F26" s="143"/>
      <c r="G26" s="144"/>
      <c r="H26" s="141"/>
      <c r="I26" s="141"/>
      <c r="J26" s="141"/>
      <c r="K26" s="143"/>
      <c r="L26" s="144"/>
      <c r="M26" s="144"/>
      <c r="N26" s="142"/>
    </row>
    <row r="27" spans="1:14" ht="12" customHeight="1" x14ac:dyDescent="0.2">
      <c r="A27" s="145" t="s">
        <v>598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146"/>
      <c r="N27" s="147" t="s">
        <v>678</v>
      </c>
    </row>
  </sheetData>
  <sheetProtection sheet="1" objects="1" scenarios="1"/>
  <mergeCells count="53">
    <mergeCell ref="M4:N4"/>
    <mergeCell ref="A6:D6"/>
    <mergeCell ref="A7:F7"/>
    <mergeCell ref="A8:F8"/>
    <mergeCell ref="A2:C3"/>
    <mergeCell ref="D3:E3"/>
    <mergeCell ref="F3:H3"/>
    <mergeCell ref="D4:E4"/>
    <mergeCell ref="F4:K4"/>
    <mergeCell ref="K8:N8"/>
    <mergeCell ref="A9:A11"/>
    <mergeCell ref="B9:B11"/>
    <mergeCell ref="C9:F9"/>
    <mergeCell ref="K9:N11"/>
    <mergeCell ref="C10:C11"/>
    <mergeCell ref="D10:F10"/>
    <mergeCell ref="E11:F11"/>
    <mergeCell ref="H11:I11"/>
    <mergeCell ref="E12:F12"/>
    <mergeCell ref="H12:I12"/>
    <mergeCell ref="K12:N12"/>
    <mergeCell ref="E13:F13"/>
    <mergeCell ref="H13:I13"/>
    <mergeCell ref="K13:N13"/>
    <mergeCell ref="E14:F14"/>
    <mergeCell ref="H14:I14"/>
    <mergeCell ref="K14:N14"/>
    <mergeCell ref="E15:F15"/>
    <mergeCell ref="H15:I15"/>
    <mergeCell ref="K15:N15"/>
    <mergeCell ref="K19:N19"/>
    <mergeCell ref="E16:F16"/>
    <mergeCell ref="H16:I16"/>
    <mergeCell ref="K16:N16"/>
    <mergeCell ref="E17:F17"/>
    <mergeCell ref="H17:I17"/>
    <mergeCell ref="K17:N17"/>
    <mergeCell ref="F24:K24"/>
    <mergeCell ref="M24:N24"/>
    <mergeCell ref="G7:G10"/>
    <mergeCell ref="H7:I10"/>
    <mergeCell ref="J7:J10"/>
    <mergeCell ref="E20:F20"/>
    <mergeCell ref="H20:I20"/>
    <mergeCell ref="K20:N20"/>
    <mergeCell ref="E21:F21"/>
    <mergeCell ref="H21:I21"/>
    <mergeCell ref="K21:N21"/>
    <mergeCell ref="E18:F18"/>
    <mergeCell ref="H18:I18"/>
    <mergeCell ref="K18:N18"/>
    <mergeCell ref="E19:F19"/>
    <mergeCell ref="H19:I19"/>
  </mergeCells>
  <dataValidations count="3">
    <dataValidation type="list" allowBlank="1" showInputMessage="1" showErrorMessage="1" sqref="N3 A12:A21" xr:uid="{00000000-0002-0000-0200-000000000000}">
      <formula1>Kanton</formula1>
    </dataValidation>
    <dataValidation type="list" allowBlank="1" showInputMessage="1" showErrorMessage="1" sqref="H12:I21" xr:uid="{00000000-0002-0000-0200-000001000000}">
      <formula1>Messgeraet</formula1>
    </dataValidation>
    <dataValidation type="list" allowBlank="1" showInputMessage="1" showErrorMessage="1" sqref="B12:B21" xr:uid="{00000000-0002-0000-0200-000002000000}">
      <formula1>IF(A12="",leer,INDIRECT(A12))</formula1>
    </dataValidation>
  </dataValidations>
  <printOptions horizontalCentered="1"/>
  <pageMargins left="0.59055118110236227" right="0.59055118110236227" top="0.39583333333333331" bottom="0.39370078740157483" header="0.39370078740157483" footer="0.39370078740157483"/>
  <pageSetup paperSize="9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8"/>
  <sheetViews>
    <sheetView topLeftCell="A61" workbookViewId="0">
      <selection activeCell="H130" sqref="H130"/>
    </sheetView>
  </sheetViews>
  <sheetFormatPr baseColWidth="10" defaultColWidth="9.1796875" defaultRowHeight="12.5" x14ac:dyDescent="0.25"/>
  <cols>
    <col min="1" max="1" width="12" style="3" customWidth="1"/>
    <col min="2" max="2" width="20.453125" style="5" customWidth="1"/>
    <col min="3" max="3" width="13.453125" style="3" customWidth="1"/>
    <col min="4" max="7" width="10.26953125" style="4" customWidth="1"/>
    <col min="8" max="8" width="31.453125" style="5" customWidth="1"/>
    <col min="9" max="9" width="32.54296875" style="3" customWidth="1"/>
    <col min="10" max="10" width="13" style="3" customWidth="1"/>
    <col min="11" max="11" width="22.1796875" style="3" customWidth="1"/>
    <col min="12" max="12" width="14.1796875" style="3" customWidth="1"/>
    <col min="13" max="13" width="9.1796875" style="4"/>
    <col min="14" max="14" width="28.54296875" style="3" customWidth="1"/>
    <col min="15" max="15" width="42.54296875" style="3" customWidth="1"/>
    <col min="16" max="16" width="5.1796875" style="3" customWidth="1"/>
    <col min="17" max="17" width="15.1796875" style="3" customWidth="1"/>
    <col min="18" max="18" width="5.1796875" style="3" customWidth="1"/>
    <col min="19" max="19" width="9.1796875" style="3"/>
    <col min="20" max="20" width="9.1796875" style="3" customWidth="1"/>
    <col min="21" max="16384" width="9.1796875" style="3"/>
  </cols>
  <sheetData>
    <row r="1" spans="1:19" ht="18" x14ac:dyDescent="0.4">
      <c r="A1" s="106" t="s">
        <v>0</v>
      </c>
    </row>
    <row r="3" spans="1:19" x14ac:dyDescent="0.25">
      <c r="A3" s="105" t="s">
        <v>641</v>
      </c>
      <c r="B3" s="104" t="s">
        <v>572</v>
      </c>
      <c r="C3" s="103" t="s">
        <v>626</v>
      </c>
      <c r="D3" s="102" t="s">
        <v>640</v>
      </c>
      <c r="E3" s="3"/>
      <c r="F3" s="3"/>
      <c r="G3" s="3"/>
      <c r="O3" s="101" t="s">
        <v>639</v>
      </c>
    </row>
    <row r="4" spans="1:19" x14ac:dyDescent="0.25">
      <c r="B4" s="100"/>
    </row>
    <row r="5" spans="1:19" ht="42" x14ac:dyDescent="0.25">
      <c r="A5" s="97" t="s">
        <v>1</v>
      </c>
      <c r="B5" s="99" t="s">
        <v>2</v>
      </c>
      <c r="C5" s="97" t="s">
        <v>3</v>
      </c>
      <c r="D5" s="97" t="s">
        <v>646</v>
      </c>
      <c r="E5" s="97"/>
      <c r="F5" s="97"/>
      <c r="G5" s="97"/>
      <c r="H5" s="98" t="s">
        <v>4</v>
      </c>
      <c r="I5" s="98" t="s">
        <v>5</v>
      </c>
      <c r="J5" s="97" t="s">
        <v>6</v>
      </c>
      <c r="K5" s="96" t="s">
        <v>7</v>
      </c>
      <c r="L5" s="96" t="s">
        <v>8</v>
      </c>
      <c r="M5" s="97" t="s">
        <v>9</v>
      </c>
      <c r="N5" s="97" t="s">
        <v>10</v>
      </c>
      <c r="O5" s="96" t="s">
        <v>11</v>
      </c>
    </row>
    <row r="6" spans="1:19" ht="42" x14ac:dyDescent="0.25">
      <c r="A6" s="97" t="s">
        <v>12</v>
      </c>
      <c r="B6" s="99" t="s">
        <v>13</v>
      </c>
      <c r="C6" s="97" t="s">
        <v>14</v>
      </c>
      <c r="D6" s="97" t="s">
        <v>647</v>
      </c>
      <c r="E6" s="97"/>
      <c r="F6" s="97"/>
      <c r="G6" s="97"/>
      <c r="H6" s="98" t="s">
        <v>15</v>
      </c>
      <c r="I6" s="98" t="s">
        <v>16</v>
      </c>
      <c r="J6" s="97" t="s">
        <v>17</v>
      </c>
      <c r="K6" s="96" t="s">
        <v>18</v>
      </c>
      <c r="L6" s="96" t="s">
        <v>19</v>
      </c>
      <c r="M6" s="97" t="s">
        <v>20</v>
      </c>
      <c r="N6" s="97" t="s">
        <v>21</v>
      </c>
      <c r="O6" s="96" t="s">
        <v>22</v>
      </c>
    </row>
    <row r="7" spans="1:19" ht="56" x14ac:dyDescent="0.25">
      <c r="A7" s="97" t="s">
        <v>23</v>
      </c>
      <c r="B7" s="99" t="s">
        <v>24</v>
      </c>
      <c r="C7" s="97" t="s">
        <v>25</v>
      </c>
      <c r="D7" s="97" t="s">
        <v>648</v>
      </c>
      <c r="E7" s="97" t="s">
        <v>649</v>
      </c>
      <c r="F7" s="97" t="s">
        <v>650</v>
      </c>
      <c r="G7" s="97" t="s">
        <v>651</v>
      </c>
      <c r="H7" s="98" t="s">
        <v>26</v>
      </c>
      <c r="I7" s="98" t="s">
        <v>27</v>
      </c>
      <c r="J7" s="97" t="s">
        <v>28</v>
      </c>
      <c r="K7" s="96" t="s">
        <v>29</v>
      </c>
      <c r="L7" s="96" t="s">
        <v>30</v>
      </c>
      <c r="M7" s="97" t="s">
        <v>31</v>
      </c>
      <c r="N7" s="97" t="s">
        <v>32</v>
      </c>
      <c r="O7" s="96" t="s">
        <v>33</v>
      </c>
      <c r="Q7" s="108" t="s">
        <v>25</v>
      </c>
      <c r="S7" s="108" t="s">
        <v>642</v>
      </c>
    </row>
    <row r="8" spans="1:19" ht="13" x14ac:dyDescent="0.25">
      <c r="A8" s="65"/>
      <c r="B8" s="36"/>
      <c r="C8" s="27"/>
      <c r="D8" s="68"/>
      <c r="E8" s="68"/>
      <c r="F8" s="68"/>
      <c r="G8" s="68"/>
      <c r="H8" s="36"/>
      <c r="I8" s="71"/>
      <c r="J8" s="68"/>
      <c r="K8" s="70"/>
      <c r="L8" s="24"/>
      <c r="M8" s="27"/>
      <c r="N8" s="69"/>
      <c r="O8" s="9"/>
    </row>
    <row r="9" spans="1:19" ht="26" x14ac:dyDescent="0.25">
      <c r="A9" s="221" t="s">
        <v>34</v>
      </c>
      <c r="B9" s="36" t="s">
        <v>35</v>
      </c>
      <c r="C9" s="27" t="s">
        <v>470</v>
      </c>
      <c r="D9" s="68">
        <v>646534</v>
      </c>
      <c r="E9" s="68">
        <v>249680</v>
      </c>
      <c r="F9" s="68">
        <f t="shared" ref="F9:F47" si="0">IF(D9&gt;0,D9+2000000," ")</f>
        <v>2646534</v>
      </c>
      <c r="G9" s="68">
        <f t="shared" ref="G9:G47" si="1">IF(E9&gt;0,E9+1000000," ")</f>
        <v>1249680</v>
      </c>
      <c r="H9" s="36" t="s">
        <v>36</v>
      </c>
      <c r="I9" s="13" t="s">
        <v>37</v>
      </c>
      <c r="J9" s="27">
        <v>20408</v>
      </c>
      <c r="K9" s="35" t="s">
        <v>38</v>
      </c>
      <c r="L9" s="24" t="s">
        <v>39</v>
      </c>
      <c r="M9" s="27">
        <v>1</v>
      </c>
      <c r="N9" s="223" t="s">
        <v>40</v>
      </c>
      <c r="O9" s="9" t="s">
        <v>41</v>
      </c>
      <c r="P9" s="107" t="str">
        <f>MID(A9,1,2)</f>
        <v>AG</v>
      </c>
      <c r="Q9" s="107" t="str">
        <f t="shared" ref="Q9:Q16" si="2">CONCATENATE(P$9,C9)</f>
        <v>AG646249_001</v>
      </c>
      <c r="S9" s="3" t="str">
        <f>P9</f>
        <v>AG</v>
      </c>
    </row>
    <row r="10" spans="1:19" ht="26" x14ac:dyDescent="0.25">
      <c r="A10" s="221"/>
      <c r="B10" s="36" t="s">
        <v>42</v>
      </c>
      <c r="C10" s="27" t="s">
        <v>471</v>
      </c>
      <c r="D10" s="68">
        <v>665456</v>
      </c>
      <c r="E10" s="68">
        <v>258122</v>
      </c>
      <c r="F10" s="68">
        <f t="shared" si="0"/>
        <v>2665456</v>
      </c>
      <c r="G10" s="68">
        <f t="shared" si="1"/>
        <v>1258122</v>
      </c>
      <c r="H10" s="36" t="s">
        <v>43</v>
      </c>
      <c r="I10" s="13" t="s">
        <v>44</v>
      </c>
      <c r="J10" s="27">
        <v>18631</v>
      </c>
      <c r="K10" s="35" t="s">
        <v>45</v>
      </c>
      <c r="L10" s="24" t="s">
        <v>44</v>
      </c>
      <c r="M10" s="27">
        <v>1</v>
      </c>
      <c r="N10" s="224"/>
      <c r="O10" s="9" t="s">
        <v>46</v>
      </c>
      <c r="Q10" s="107" t="str">
        <f t="shared" si="2"/>
        <v>AG665258_001</v>
      </c>
      <c r="S10" s="3" t="str">
        <f>P18</f>
        <v>AI</v>
      </c>
    </row>
    <row r="11" spans="1:19" ht="13" x14ac:dyDescent="0.25">
      <c r="A11" s="221"/>
      <c r="B11" s="13" t="s">
        <v>48</v>
      </c>
      <c r="C11" s="10" t="s">
        <v>473</v>
      </c>
      <c r="D11" s="17">
        <v>657624</v>
      </c>
      <c r="E11" s="17">
        <v>259611</v>
      </c>
      <c r="F11" s="17">
        <f t="shared" si="0"/>
        <v>2657624</v>
      </c>
      <c r="G11" s="17">
        <f t="shared" si="1"/>
        <v>1259611</v>
      </c>
      <c r="H11" s="13" t="s">
        <v>49</v>
      </c>
      <c r="I11" s="13" t="s">
        <v>50</v>
      </c>
      <c r="J11" s="10">
        <v>11100</v>
      </c>
      <c r="K11" s="12"/>
      <c r="L11" s="11" t="s">
        <v>44</v>
      </c>
      <c r="M11" s="10">
        <v>1</v>
      </c>
      <c r="N11" s="224"/>
      <c r="O11" s="9" t="s">
        <v>46</v>
      </c>
      <c r="Q11" s="107" t="str">
        <f t="shared" si="2"/>
        <v>AG657259_001</v>
      </c>
      <c r="S11" s="3" t="str">
        <f>P20</f>
        <v>AR</v>
      </c>
    </row>
    <row r="12" spans="1:19" x14ac:dyDescent="0.25">
      <c r="A12" s="221"/>
      <c r="B12" s="21" t="s">
        <v>55</v>
      </c>
      <c r="C12" s="18" t="s">
        <v>475</v>
      </c>
      <c r="D12" s="22">
        <v>643447</v>
      </c>
      <c r="E12" s="22">
        <v>261432</v>
      </c>
      <c r="F12" s="22">
        <f t="shared" si="0"/>
        <v>2643447</v>
      </c>
      <c r="G12" s="22">
        <f t="shared" si="1"/>
        <v>1261432</v>
      </c>
      <c r="H12" s="21" t="s">
        <v>56</v>
      </c>
      <c r="I12" s="21" t="s">
        <v>44</v>
      </c>
      <c r="J12" s="18">
        <v>4700</v>
      </c>
      <c r="K12" s="20"/>
      <c r="L12" s="19"/>
      <c r="M12" s="18">
        <v>2</v>
      </c>
      <c r="N12" s="224"/>
      <c r="O12" s="9" t="s">
        <v>57</v>
      </c>
      <c r="Q12" s="107" t="str">
        <f t="shared" si="2"/>
        <v>AG643261_001</v>
      </c>
      <c r="S12" s="3" t="str">
        <f>P22</f>
        <v>BE</v>
      </c>
    </row>
    <row r="13" spans="1:19" x14ac:dyDescent="0.25">
      <c r="A13" s="221"/>
      <c r="B13" s="21" t="s">
        <v>52</v>
      </c>
      <c r="C13" s="18" t="s">
        <v>474</v>
      </c>
      <c r="D13" s="22">
        <v>627425</v>
      </c>
      <c r="E13" s="22">
        <v>267518</v>
      </c>
      <c r="F13" s="22">
        <f t="shared" si="0"/>
        <v>2627425</v>
      </c>
      <c r="G13" s="22">
        <f t="shared" si="1"/>
        <v>1267518</v>
      </c>
      <c r="H13" s="21" t="s">
        <v>53</v>
      </c>
      <c r="I13" s="45" t="s">
        <v>54</v>
      </c>
      <c r="J13" s="18">
        <v>12900</v>
      </c>
      <c r="K13" s="20"/>
      <c r="L13" s="19" t="s">
        <v>51</v>
      </c>
      <c r="M13" s="18">
        <v>2</v>
      </c>
      <c r="N13" s="224"/>
      <c r="O13" s="9" t="s">
        <v>46</v>
      </c>
      <c r="Q13" s="107" t="str">
        <f t="shared" si="2"/>
        <v>AG627267_001</v>
      </c>
      <c r="S13" s="3" t="str">
        <f>P37</f>
        <v>BL</v>
      </c>
    </row>
    <row r="14" spans="1:19" x14ac:dyDescent="0.25">
      <c r="A14" s="221"/>
      <c r="B14" s="60" t="s">
        <v>58</v>
      </c>
      <c r="C14" s="28" t="s">
        <v>476</v>
      </c>
      <c r="D14" s="59">
        <v>651151</v>
      </c>
      <c r="E14" s="59">
        <v>240392</v>
      </c>
      <c r="F14" s="59">
        <f t="shared" si="0"/>
        <v>2651151</v>
      </c>
      <c r="G14" s="59">
        <f t="shared" si="1"/>
        <v>1240392</v>
      </c>
      <c r="H14" s="58" t="s">
        <v>59</v>
      </c>
      <c r="I14" s="21" t="s">
        <v>44</v>
      </c>
      <c r="J14" s="28">
        <v>2918</v>
      </c>
      <c r="K14" s="9"/>
      <c r="L14" s="26" t="s">
        <v>44</v>
      </c>
      <c r="M14" s="28">
        <v>2</v>
      </c>
      <c r="N14" s="224"/>
      <c r="O14" s="9" t="s">
        <v>60</v>
      </c>
      <c r="Q14" s="107" t="str">
        <f t="shared" si="2"/>
        <v>AG651240_001</v>
      </c>
      <c r="S14" s="3" t="str">
        <f>P40</f>
        <v>BS</v>
      </c>
    </row>
    <row r="15" spans="1:19" x14ac:dyDescent="0.25">
      <c r="A15" s="221"/>
      <c r="B15" s="21" t="s">
        <v>643</v>
      </c>
      <c r="C15" s="18" t="s">
        <v>472</v>
      </c>
      <c r="D15" s="22">
        <v>662872</v>
      </c>
      <c r="E15" s="22">
        <v>245318</v>
      </c>
      <c r="F15" s="22">
        <f t="shared" si="0"/>
        <v>2662872</v>
      </c>
      <c r="G15" s="22">
        <f t="shared" si="1"/>
        <v>1245318</v>
      </c>
      <c r="H15" s="21" t="s">
        <v>47</v>
      </c>
      <c r="I15" s="21"/>
      <c r="J15" s="18">
        <v>14200</v>
      </c>
      <c r="K15" s="20"/>
      <c r="L15" s="19"/>
      <c r="M15" s="18">
        <v>2</v>
      </c>
      <c r="N15" s="224"/>
      <c r="O15" s="9" t="s">
        <v>46</v>
      </c>
      <c r="Q15" s="107" t="str">
        <f t="shared" si="2"/>
        <v>AG662245_001</v>
      </c>
      <c r="S15" s="3" t="str">
        <f>P42</f>
        <v>FL</v>
      </c>
    </row>
    <row r="16" spans="1:19" x14ac:dyDescent="0.25">
      <c r="A16" s="221"/>
      <c r="B16" s="95" t="s">
        <v>61</v>
      </c>
      <c r="C16" s="94" t="s">
        <v>477</v>
      </c>
      <c r="D16" s="93">
        <v>638758</v>
      </c>
      <c r="E16" s="93">
        <v>237864</v>
      </c>
      <c r="F16" s="93">
        <f t="shared" si="0"/>
        <v>2638758</v>
      </c>
      <c r="G16" s="93">
        <f t="shared" si="1"/>
        <v>1237864</v>
      </c>
      <c r="H16" s="92" t="s">
        <v>62</v>
      </c>
      <c r="I16" s="21" t="s">
        <v>44</v>
      </c>
      <c r="J16" s="91"/>
      <c r="K16" s="91"/>
      <c r="L16" s="91"/>
      <c r="M16" s="18">
        <v>2</v>
      </c>
      <c r="N16" s="225"/>
      <c r="O16" s="9" t="s">
        <v>63</v>
      </c>
      <c r="Q16" s="107" t="str">
        <f t="shared" si="2"/>
        <v>AG638237_001</v>
      </c>
      <c r="S16" s="3" t="str">
        <f>P44</f>
        <v>FR</v>
      </c>
    </row>
    <row r="17" spans="1:19" ht="13" x14ac:dyDescent="0.25">
      <c r="A17" s="65"/>
      <c r="B17" s="36"/>
      <c r="C17" s="27"/>
      <c r="D17" s="68"/>
      <c r="E17" s="68"/>
      <c r="F17" s="68"/>
      <c r="G17" s="68"/>
      <c r="H17" s="36"/>
      <c r="I17" s="71"/>
      <c r="J17" s="68"/>
      <c r="K17" s="70"/>
      <c r="L17" s="24"/>
      <c r="M17" s="27"/>
      <c r="N17" s="69"/>
      <c r="O17" s="9"/>
      <c r="S17" s="3" t="str">
        <f>P50</f>
        <v>GE</v>
      </c>
    </row>
    <row r="18" spans="1:19" s="81" customFormat="1" ht="25" x14ac:dyDescent="0.25">
      <c r="A18" s="90" t="s">
        <v>106</v>
      </c>
      <c r="B18" s="89" t="s">
        <v>107</v>
      </c>
      <c r="C18" s="88" t="s">
        <v>574</v>
      </c>
      <c r="D18" s="87">
        <v>748928</v>
      </c>
      <c r="E18" s="87">
        <v>244371</v>
      </c>
      <c r="F18" s="87">
        <f t="shared" si="0"/>
        <v>2748928</v>
      </c>
      <c r="G18" s="87">
        <f t="shared" si="1"/>
        <v>1244371</v>
      </c>
      <c r="H18" s="86" t="s">
        <v>625</v>
      </c>
      <c r="I18" s="85" t="s">
        <v>108</v>
      </c>
      <c r="J18" s="83">
        <v>5750</v>
      </c>
      <c r="K18" s="82" t="s">
        <v>44</v>
      </c>
      <c r="L18" s="84" t="s">
        <v>44</v>
      </c>
      <c r="M18" s="83">
        <v>2</v>
      </c>
      <c r="N18" s="83" t="s">
        <v>44</v>
      </c>
      <c r="O18" s="82" t="s">
        <v>109</v>
      </c>
      <c r="P18" s="3" t="str">
        <f>MID(A18,1,2)</f>
        <v>AI</v>
      </c>
      <c r="Q18" s="3" t="str">
        <f>CONCATENATE(P$18,C18)</f>
        <v>AI748244_001</v>
      </c>
      <c r="S18" s="3" t="str">
        <f>P52</f>
        <v>GL</v>
      </c>
    </row>
    <row r="19" spans="1:19" ht="13" x14ac:dyDescent="0.25">
      <c r="A19" s="65"/>
      <c r="B19" s="36"/>
      <c r="C19" s="27"/>
      <c r="D19" s="68"/>
      <c r="E19" s="68"/>
      <c r="F19" s="68"/>
      <c r="G19" s="68"/>
      <c r="H19" s="36"/>
      <c r="I19" s="71"/>
      <c r="J19" s="68"/>
      <c r="K19" s="70"/>
      <c r="L19" s="24"/>
      <c r="M19" s="27"/>
      <c r="N19" s="69"/>
      <c r="O19" s="9"/>
      <c r="S19" s="3" t="str">
        <f>P54</f>
        <v>GR</v>
      </c>
    </row>
    <row r="20" spans="1:19" ht="25" x14ac:dyDescent="0.25">
      <c r="A20" s="31" t="s">
        <v>110</v>
      </c>
      <c r="B20" s="60" t="s">
        <v>111</v>
      </c>
      <c r="C20" s="28" t="s">
        <v>478</v>
      </c>
      <c r="D20" s="59">
        <v>739064</v>
      </c>
      <c r="E20" s="59">
        <v>250320</v>
      </c>
      <c r="F20" s="59">
        <f t="shared" si="0"/>
        <v>2739064</v>
      </c>
      <c r="G20" s="59">
        <f t="shared" si="1"/>
        <v>1250320</v>
      </c>
      <c r="H20" s="80" t="s">
        <v>575</v>
      </c>
      <c r="I20" s="21" t="s">
        <v>44</v>
      </c>
      <c r="J20" s="31">
        <v>15300</v>
      </c>
      <c r="K20" s="9" t="s">
        <v>44</v>
      </c>
      <c r="L20" s="26" t="s">
        <v>44</v>
      </c>
      <c r="M20" s="31">
        <v>2</v>
      </c>
      <c r="N20" s="31" t="s">
        <v>44</v>
      </c>
      <c r="O20" s="9" t="s">
        <v>41</v>
      </c>
      <c r="P20" s="107" t="str">
        <f>MID(A20,1,2)</f>
        <v>AR</v>
      </c>
      <c r="Q20" s="107" t="str">
        <f>CONCATENATE(P$20,C20)</f>
        <v>AR739250_001</v>
      </c>
      <c r="S20" s="3" t="str">
        <f>P59</f>
        <v>JU</v>
      </c>
    </row>
    <row r="21" spans="1:19" ht="13" x14ac:dyDescent="0.25">
      <c r="A21" s="65"/>
      <c r="B21" s="36"/>
      <c r="C21" s="27"/>
      <c r="D21" s="68"/>
      <c r="E21" s="68"/>
      <c r="F21" s="68"/>
      <c r="G21" s="68"/>
      <c r="H21" s="36"/>
      <c r="I21" s="71"/>
      <c r="J21" s="68"/>
      <c r="K21" s="70"/>
      <c r="L21" s="24"/>
      <c r="M21" s="27"/>
      <c r="N21" s="69"/>
      <c r="O21" s="9"/>
      <c r="S21" s="3" t="str">
        <f>P62</f>
        <v>LU</v>
      </c>
    </row>
    <row r="22" spans="1:19" ht="26" x14ac:dyDescent="0.25">
      <c r="A22" s="221" t="s">
        <v>193</v>
      </c>
      <c r="B22" s="36" t="s">
        <v>199</v>
      </c>
      <c r="C22" s="27" t="s">
        <v>480</v>
      </c>
      <c r="D22" s="68">
        <v>601216</v>
      </c>
      <c r="E22" s="68">
        <v>200382</v>
      </c>
      <c r="F22" s="68">
        <f t="shared" si="0"/>
        <v>2601216</v>
      </c>
      <c r="G22" s="68">
        <f t="shared" si="1"/>
        <v>1200382</v>
      </c>
      <c r="H22" s="36" t="s">
        <v>200</v>
      </c>
      <c r="I22" s="36" t="s">
        <v>201</v>
      </c>
      <c r="J22" s="68">
        <v>140288</v>
      </c>
      <c r="K22" s="70" t="s">
        <v>202</v>
      </c>
      <c r="L22" s="24" t="s">
        <v>203</v>
      </c>
      <c r="M22" s="27">
        <v>1</v>
      </c>
      <c r="N22" s="222" t="s">
        <v>198</v>
      </c>
      <c r="O22" s="9" t="s">
        <v>79</v>
      </c>
      <c r="P22" s="3" t="str">
        <f>MID(A22,1,2)</f>
        <v>BE</v>
      </c>
      <c r="Q22" s="3" t="str">
        <f t="shared" ref="Q22:Q35" si="3">CONCATENATE(P$22,C22)</f>
        <v>BE601200_001</v>
      </c>
      <c r="S22" s="3" t="str">
        <f>P68</f>
        <v>NE</v>
      </c>
    </row>
    <row r="23" spans="1:19" ht="13" x14ac:dyDescent="0.25">
      <c r="A23" s="221"/>
      <c r="B23" s="36" t="s">
        <v>204</v>
      </c>
      <c r="C23" s="27" t="s">
        <v>481</v>
      </c>
      <c r="D23" s="68">
        <v>585989</v>
      </c>
      <c r="E23" s="68">
        <v>220415</v>
      </c>
      <c r="F23" s="68">
        <f t="shared" si="0"/>
        <v>2585989</v>
      </c>
      <c r="G23" s="68">
        <f t="shared" si="1"/>
        <v>1220415</v>
      </c>
      <c r="H23" s="36" t="s">
        <v>205</v>
      </c>
      <c r="I23" s="36" t="s">
        <v>44</v>
      </c>
      <c r="J23" s="68">
        <v>53031</v>
      </c>
      <c r="K23" s="70" t="s">
        <v>206</v>
      </c>
      <c r="L23" s="24" t="s">
        <v>44</v>
      </c>
      <c r="M23" s="27">
        <v>1</v>
      </c>
      <c r="N23" s="226"/>
      <c r="O23" s="9" t="s">
        <v>178</v>
      </c>
      <c r="Q23" s="3" t="str">
        <f t="shared" si="3"/>
        <v>BE585220_001</v>
      </c>
      <c r="S23" s="3" t="str">
        <f>P72</f>
        <v>NW</v>
      </c>
    </row>
    <row r="24" spans="1:19" ht="26" x14ac:dyDescent="0.25">
      <c r="A24" s="221"/>
      <c r="B24" s="36" t="s">
        <v>194</v>
      </c>
      <c r="C24" s="27" t="s">
        <v>479</v>
      </c>
      <c r="D24" s="68">
        <v>613331</v>
      </c>
      <c r="E24" s="68">
        <v>211892</v>
      </c>
      <c r="F24" s="68">
        <f t="shared" si="0"/>
        <v>2613331</v>
      </c>
      <c r="G24" s="68">
        <f t="shared" si="1"/>
        <v>1211892</v>
      </c>
      <c r="H24" s="36" t="s">
        <v>195</v>
      </c>
      <c r="I24" s="40" t="s">
        <v>196</v>
      </c>
      <c r="J24" s="68">
        <v>15907</v>
      </c>
      <c r="K24" s="70" t="s">
        <v>197</v>
      </c>
      <c r="L24" s="24" t="s">
        <v>44</v>
      </c>
      <c r="M24" s="27">
        <v>1</v>
      </c>
      <c r="N24" s="226"/>
      <c r="O24" s="9" t="s">
        <v>46</v>
      </c>
      <c r="Q24" s="3" t="str">
        <f t="shared" si="3"/>
        <v>BE613211_002</v>
      </c>
      <c r="S24" s="3" t="str">
        <f>P74</f>
        <v>OW</v>
      </c>
    </row>
    <row r="25" spans="1:19" x14ac:dyDescent="0.25">
      <c r="A25" s="221"/>
      <c r="B25" s="45" t="s">
        <v>207</v>
      </c>
      <c r="C25" s="57" t="s">
        <v>482</v>
      </c>
      <c r="D25" s="56">
        <v>631239</v>
      </c>
      <c r="E25" s="56">
        <v>217912</v>
      </c>
      <c r="F25" s="56">
        <f t="shared" si="0"/>
        <v>2631239</v>
      </c>
      <c r="G25" s="56">
        <f t="shared" si="1"/>
        <v>1217912</v>
      </c>
      <c r="H25" s="45" t="s">
        <v>208</v>
      </c>
      <c r="I25" s="45" t="s">
        <v>44</v>
      </c>
      <c r="J25" s="57"/>
      <c r="K25" s="57"/>
      <c r="L25" s="45"/>
      <c r="M25" s="57">
        <v>2</v>
      </c>
      <c r="N25" s="226"/>
      <c r="O25" s="9"/>
      <c r="Q25" s="3" t="str">
        <f t="shared" si="3"/>
        <v>BE631217_001</v>
      </c>
      <c r="S25" s="3" t="str">
        <f>P76</f>
        <v>SG</v>
      </c>
    </row>
    <row r="26" spans="1:19" ht="25" x14ac:dyDescent="0.25">
      <c r="A26" s="221"/>
      <c r="B26" s="60" t="s">
        <v>209</v>
      </c>
      <c r="C26" s="28" t="s">
        <v>483</v>
      </c>
      <c r="D26" s="59">
        <v>632505</v>
      </c>
      <c r="E26" s="59">
        <v>170604</v>
      </c>
      <c r="F26" s="59">
        <f t="shared" si="0"/>
        <v>2632505</v>
      </c>
      <c r="G26" s="59">
        <f t="shared" si="1"/>
        <v>1170604</v>
      </c>
      <c r="H26" s="58" t="s">
        <v>210</v>
      </c>
      <c r="I26" s="58" t="s">
        <v>211</v>
      </c>
      <c r="J26" s="59">
        <v>5659</v>
      </c>
      <c r="K26" s="78" t="s">
        <v>44</v>
      </c>
      <c r="L26" s="26" t="s">
        <v>44</v>
      </c>
      <c r="M26" s="28">
        <v>2</v>
      </c>
      <c r="N26" s="226"/>
      <c r="O26" s="9" t="s">
        <v>134</v>
      </c>
      <c r="Q26" s="3" t="str">
        <f t="shared" si="3"/>
        <v>BE632170_001</v>
      </c>
      <c r="S26" s="3" t="str">
        <f>P82</f>
        <v>SH</v>
      </c>
    </row>
    <row r="27" spans="1:19" ht="13" x14ac:dyDescent="0.25">
      <c r="A27" s="221"/>
      <c r="B27" s="36" t="s">
        <v>212</v>
      </c>
      <c r="C27" s="27" t="s">
        <v>484</v>
      </c>
      <c r="D27" s="68">
        <v>597777</v>
      </c>
      <c r="E27" s="75">
        <v>196735</v>
      </c>
      <c r="F27" s="68">
        <f t="shared" si="0"/>
        <v>2597777</v>
      </c>
      <c r="G27" s="68">
        <f t="shared" si="1"/>
        <v>1196735</v>
      </c>
      <c r="H27" s="36" t="s">
        <v>213</v>
      </c>
      <c r="I27" s="36" t="s">
        <v>214</v>
      </c>
      <c r="J27" s="68">
        <v>39794</v>
      </c>
      <c r="K27" s="70"/>
      <c r="L27" s="24" t="s">
        <v>44</v>
      </c>
      <c r="M27" s="79">
        <v>2</v>
      </c>
      <c r="N27" s="226"/>
      <c r="O27" s="9" t="s">
        <v>178</v>
      </c>
      <c r="Q27" s="3" t="str">
        <f t="shared" si="3"/>
        <v>BE597196_001</v>
      </c>
      <c r="S27" s="3" t="str">
        <f>P84</f>
        <v>SO</v>
      </c>
    </row>
    <row r="28" spans="1:19" ht="13" x14ac:dyDescent="0.25">
      <c r="A28" s="221"/>
      <c r="B28" s="36" t="s">
        <v>218</v>
      </c>
      <c r="C28" s="27" t="s">
        <v>486</v>
      </c>
      <c r="D28" s="68">
        <v>626204</v>
      </c>
      <c r="E28" s="68">
        <v>228932</v>
      </c>
      <c r="F28" s="68">
        <f t="shared" si="0"/>
        <v>2626204</v>
      </c>
      <c r="G28" s="68">
        <f t="shared" si="1"/>
        <v>1228932</v>
      </c>
      <c r="H28" s="36" t="s">
        <v>219</v>
      </c>
      <c r="I28" s="36" t="s">
        <v>220</v>
      </c>
      <c r="J28" s="68">
        <v>15291</v>
      </c>
      <c r="K28" s="70" t="s">
        <v>44</v>
      </c>
      <c r="L28" s="24" t="s">
        <v>221</v>
      </c>
      <c r="M28" s="27">
        <v>1</v>
      </c>
      <c r="N28" s="226"/>
      <c r="O28" s="9" t="s">
        <v>46</v>
      </c>
      <c r="Q28" s="3" t="str">
        <f t="shared" si="3"/>
        <v>BE626228_001</v>
      </c>
      <c r="S28" s="3" t="str">
        <f>P88</f>
        <v>SZ</v>
      </c>
    </row>
    <row r="29" spans="1:19" ht="25" x14ac:dyDescent="0.25">
      <c r="A29" s="221"/>
      <c r="B29" s="36" t="s">
        <v>215</v>
      </c>
      <c r="C29" s="27" t="s">
        <v>485</v>
      </c>
      <c r="D29" s="68">
        <v>626799</v>
      </c>
      <c r="E29" s="68">
        <v>198830</v>
      </c>
      <c r="F29" s="68">
        <f t="shared" si="0"/>
        <v>2626799</v>
      </c>
      <c r="G29" s="68">
        <f t="shared" si="1"/>
        <v>1198830</v>
      </c>
      <c r="H29" s="36" t="s">
        <v>216</v>
      </c>
      <c r="I29" s="36" t="s">
        <v>217</v>
      </c>
      <c r="J29" s="68">
        <v>9103</v>
      </c>
      <c r="K29" s="70"/>
      <c r="L29" s="24" t="s">
        <v>44</v>
      </c>
      <c r="M29" s="27">
        <v>1</v>
      </c>
      <c r="N29" s="226"/>
      <c r="O29" s="9" t="s">
        <v>134</v>
      </c>
      <c r="Q29" s="3" t="str">
        <f t="shared" si="3"/>
        <v>BE626198_001</v>
      </c>
      <c r="S29" s="3" t="str">
        <f>P92</f>
        <v>TG</v>
      </c>
    </row>
    <row r="30" spans="1:19" x14ac:dyDescent="0.25">
      <c r="A30" s="221"/>
      <c r="B30" s="60" t="s">
        <v>222</v>
      </c>
      <c r="C30" s="28" t="s">
        <v>487</v>
      </c>
      <c r="D30" s="59">
        <v>589385</v>
      </c>
      <c r="E30" s="59">
        <v>213894</v>
      </c>
      <c r="F30" s="59">
        <f t="shared" si="0"/>
        <v>2589385</v>
      </c>
      <c r="G30" s="59">
        <f t="shared" si="1"/>
        <v>1213894</v>
      </c>
      <c r="H30" s="58" t="s">
        <v>223</v>
      </c>
      <c r="I30" s="58" t="s">
        <v>44</v>
      </c>
      <c r="J30" s="59">
        <v>14200</v>
      </c>
      <c r="K30" s="78" t="s">
        <v>44</v>
      </c>
      <c r="L30" s="26" t="s">
        <v>44</v>
      </c>
      <c r="M30" s="28">
        <v>2</v>
      </c>
      <c r="N30" s="226"/>
      <c r="O30" s="9" t="s">
        <v>46</v>
      </c>
      <c r="Q30" s="3" t="str">
        <f t="shared" si="3"/>
        <v>BE589213_001</v>
      </c>
      <c r="S30" s="3" t="str">
        <f>P96</f>
        <v>TI</v>
      </c>
    </row>
    <row r="31" spans="1:19" ht="25" x14ac:dyDescent="0.25">
      <c r="A31" s="221"/>
      <c r="B31" s="60" t="s">
        <v>224</v>
      </c>
      <c r="C31" s="28" t="s">
        <v>488</v>
      </c>
      <c r="D31" s="59">
        <v>657219</v>
      </c>
      <c r="E31" s="59">
        <v>175639</v>
      </c>
      <c r="F31" s="59">
        <f t="shared" si="0"/>
        <v>2657219</v>
      </c>
      <c r="G31" s="59">
        <f t="shared" si="1"/>
        <v>1175639</v>
      </c>
      <c r="H31" s="58" t="s">
        <v>225</v>
      </c>
      <c r="I31" s="58" t="s">
        <v>226</v>
      </c>
      <c r="J31" s="59">
        <v>4676</v>
      </c>
      <c r="K31" s="78" t="s">
        <v>44</v>
      </c>
      <c r="L31" s="26" t="s">
        <v>227</v>
      </c>
      <c r="M31" s="28">
        <v>2</v>
      </c>
      <c r="N31" s="226"/>
      <c r="O31" s="9" t="s">
        <v>134</v>
      </c>
      <c r="Q31" s="3" t="str">
        <f t="shared" si="3"/>
        <v>BE657175_001</v>
      </c>
      <c r="S31" s="3" t="str">
        <f>P104</f>
        <v>UR</v>
      </c>
    </row>
    <row r="32" spans="1:19" ht="25" x14ac:dyDescent="0.25">
      <c r="A32" s="221"/>
      <c r="B32" s="60" t="s">
        <v>228</v>
      </c>
      <c r="C32" s="28" t="s">
        <v>489</v>
      </c>
      <c r="D32" s="59">
        <v>593959</v>
      </c>
      <c r="E32" s="59">
        <v>236360</v>
      </c>
      <c r="F32" s="59">
        <f t="shared" si="0"/>
        <v>2593959</v>
      </c>
      <c r="G32" s="59">
        <f t="shared" si="1"/>
        <v>1236360</v>
      </c>
      <c r="H32" s="58" t="s">
        <v>229</v>
      </c>
      <c r="I32" s="58" t="s">
        <v>44</v>
      </c>
      <c r="J32" s="59">
        <v>7608</v>
      </c>
      <c r="K32" s="78" t="s">
        <v>44</v>
      </c>
      <c r="L32" s="26" t="s">
        <v>44</v>
      </c>
      <c r="M32" s="28">
        <v>2</v>
      </c>
      <c r="N32" s="226"/>
      <c r="O32" s="9" t="s">
        <v>134</v>
      </c>
      <c r="Q32" s="3" t="str">
        <f t="shared" si="3"/>
        <v>BE593236_001</v>
      </c>
      <c r="S32" s="3" t="str">
        <f>P107</f>
        <v>VD</v>
      </c>
    </row>
    <row r="33" spans="1:19" ht="25" x14ac:dyDescent="0.25">
      <c r="A33" s="221"/>
      <c r="B33" s="60" t="s">
        <v>230</v>
      </c>
      <c r="C33" s="28" t="s">
        <v>490</v>
      </c>
      <c r="D33" s="59">
        <v>567314</v>
      </c>
      <c r="E33" s="59">
        <v>222738</v>
      </c>
      <c r="F33" s="59">
        <f t="shared" si="0"/>
        <v>2567314</v>
      </c>
      <c r="G33" s="59">
        <f t="shared" si="1"/>
        <v>1222738</v>
      </c>
      <c r="H33" s="58" t="s">
        <v>231</v>
      </c>
      <c r="I33" s="58" t="s">
        <v>232</v>
      </c>
      <c r="J33" s="59">
        <v>4949</v>
      </c>
      <c r="K33" s="78" t="s">
        <v>44</v>
      </c>
      <c r="L33" s="26" t="s">
        <v>233</v>
      </c>
      <c r="M33" s="28">
        <v>2</v>
      </c>
      <c r="N33" s="226"/>
      <c r="O33" s="9" t="s">
        <v>134</v>
      </c>
      <c r="Q33" s="3" t="str">
        <f t="shared" si="3"/>
        <v>BE567222_001</v>
      </c>
      <c r="S33" s="3" t="str">
        <f>P120</f>
        <v>VS</v>
      </c>
    </row>
    <row r="34" spans="1:19" ht="52" x14ac:dyDescent="0.25">
      <c r="A34" s="221"/>
      <c r="B34" s="76" t="s">
        <v>573</v>
      </c>
      <c r="C34" s="72" t="s">
        <v>576</v>
      </c>
      <c r="D34" s="75">
        <v>593547</v>
      </c>
      <c r="E34" s="75">
        <v>184491</v>
      </c>
      <c r="F34" s="75">
        <f t="shared" si="0"/>
        <v>2593547</v>
      </c>
      <c r="G34" s="75">
        <f t="shared" si="1"/>
        <v>1184491</v>
      </c>
      <c r="H34" s="77" t="s">
        <v>577</v>
      </c>
      <c r="I34" s="76"/>
      <c r="J34" s="75"/>
      <c r="K34" s="74"/>
      <c r="L34" s="73"/>
      <c r="M34" s="72">
        <v>1</v>
      </c>
      <c r="N34" s="226"/>
      <c r="O34" s="9"/>
      <c r="Q34" s="3" t="str">
        <f t="shared" si="3"/>
        <v>BE593184_001</v>
      </c>
      <c r="S34" s="3" t="str">
        <f>P127</f>
        <v>ZG</v>
      </c>
    </row>
    <row r="35" spans="1:19" ht="24.5" x14ac:dyDescent="0.25">
      <c r="A35" s="221"/>
      <c r="B35" s="36" t="s">
        <v>234</v>
      </c>
      <c r="C35" s="27" t="s">
        <v>491</v>
      </c>
      <c r="D35" s="68">
        <v>613835</v>
      </c>
      <c r="E35" s="68">
        <v>176769</v>
      </c>
      <c r="F35" s="68">
        <f t="shared" si="0"/>
        <v>2613835</v>
      </c>
      <c r="G35" s="68">
        <f t="shared" si="1"/>
        <v>1176769</v>
      </c>
      <c r="H35" s="36" t="s">
        <v>235</v>
      </c>
      <c r="I35" s="71" t="s">
        <v>638</v>
      </c>
      <c r="J35" s="68">
        <v>42929</v>
      </c>
      <c r="K35" s="70" t="s">
        <v>236</v>
      </c>
      <c r="L35" s="24" t="s">
        <v>237</v>
      </c>
      <c r="M35" s="27">
        <v>1</v>
      </c>
      <c r="N35" s="227"/>
      <c r="O35" s="9" t="s">
        <v>178</v>
      </c>
      <c r="Q35" s="3" t="str">
        <f t="shared" si="3"/>
        <v>BE613176_001</v>
      </c>
      <c r="S35" s="3" t="str">
        <f>P129</f>
        <v>ZH</v>
      </c>
    </row>
    <row r="36" spans="1:19" ht="13" x14ac:dyDescent="0.25">
      <c r="A36" s="65"/>
      <c r="B36" s="36"/>
      <c r="C36" s="27"/>
      <c r="D36" s="68"/>
      <c r="E36" s="68"/>
      <c r="F36" s="68"/>
      <c r="G36" s="68"/>
      <c r="H36" s="36"/>
      <c r="I36" s="71"/>
      <c r="J36" s="68"/>
      <c r="K36" s="70"/>
      <c r="L36" s="24"/>
      <c r="M36" s="27"/>
      <c r="N36" s="69"/>
      <c r="O36" s="9"/>
    </row>
    <row r="37" spans="1:19" ht="25" x14ac:dyDescent="0.25">
      <c r="A37" s="221" t="s">
        <v>64</v>
      </c>
      <c r="B37" s="60" t="s">
        <v>65</v>
      </c>
      <c r="C37" s="28" t="s">
        <v>492</v>
      </c>
      <c r="D37" s="59">
        <v>605250</v>
      </c>
      <c r="E37" s="59">
        <v>252164</v>
      </c>
      <c r="F37" s="59">
        <f t="shared" si="0"/>
        <v>2605250</v>
      </c>
      <c r="G37" s="59">
        <f t="shared" si="1"/>
        <v>1252164</v>
      </c>
      <c r="H37" s="58" t="s">
        <v>66</v>
      </c>
      <c r="I37" s="21" t="s">
        <v>44</v>
      </c>
      <c r="J37" s="31">
        <v>5365</v>
      </c>
      <c r="K37" s="9"/>
      <c r="L37" s="26" t="s">
        <v>44</v>
      </c>
      <c r="M37" s="31">
        <v>2</v>
      </c>
      <c r="N37" s="221" t="s">
        <v>67</v>
      </c>
      <c r="O37" s="9" t="s">
        <v>68</v>
      </c>
      <c r="P37" s="107" t="str">
        <f>MID(A37,1,2)</f>
        <v>BL</v>
      </c>
      <c r="Q37" s="107" t="str">
        <f>CONCATENATE(P$37,C37)</f>
        <v>BL605252_001</v>
      </c>
    </row>
    <row r="38" spans="1:19" ht="26" x14ac:dyDescent="0.25">
      <c r="A38" s="221"/>
      <c r="B38" s="36" t="s">
        <v>69</v>
      </c>
      <c r="C38" s="27" t="s">
        <v>493</v>
      </c>
      <c r="D38" s="68">
        <v>622787</v>
      </c>
      <c r="E38" s="68">
        <v>258618</v>
      </c>
      <c r="F38" s="68">
        <f t="shared" si="0"/>
        <v>2622787</v>
      </c>
      <c r="G38" s="68">
        <f t="shared" si="1"/>
        <v>1258618</v>
      </c>
      <c r="H38" s="36" t="s">
        <v>70</v>
      </c>
      <c r="I38" s="42" t="s">
        <v>71</v>
      </c>
      <c r="J38" s="27">
        <v>13807</v>
      </c>
      <c r="K38" s="35" t="s">
        <v>72</v>
      </c>
      <c r="L38" s="24" t="s">
        <v>73</v>
      </c>
      <c r="M38" s="27">
        <v>1</v>
      </c>
      <c r="N38" s="221"/>
      <c r="O38" s="9" t="s">
        <v>41</v>
      </c>
      <c r="Q38" s="107" t="str">
        <f>CONCATENATE(P$37,C38)</f>
        <v>BL622258_001</v>
      </c>
      <c r="S38" s="108" t="s">
        <v>599</v>
      </c>
    </row>
    <row r="39" spans="1:19" ht="13" x14ac:dyDescent="0.25">
      <c r="A39" s="65"/>
      <c r="B39" s="36"/>
      <c r="C39" s="27"/>
      <c r="D39" s="68"/>
      <c r="E39" s="68"/>
      <c r="F39" s="68"/>
      <c r="G39" s="68"/>
      <c r="H39" s="36"/>
      <c r="I39" s="71"/>
      <c r="J39" s="68"/>
      <c r="K39" s="70"/>
      <c r="L39" s="24"/>
      <c r="M39" s="27"/>
      <c r="N39" s="69"/>
      <c r="O39" s="9"/>
    </row>
    <row r="40" spans="1:19" ht="39" x14ac:dyDescent="0.25">
      <c r="A40" s="31" t="s">
        <v>74</v>
      </c>
      <c r="B40" s="36" t="s">
        <v>75</v>
      </c>
      <c r="C40" s="67" t="s">
        <v>494</v>
      </c>
      <c r="D40" s="66">
        <v>610281</v>
      </c>
      <c r="E40" s="66">
        <v>266908</v>
      </c>
      <c r="F40" s="66">
        <f t="shared" si="0"/>
        <v>2610281</v>
      </c>
      <c r="G40" s="66">
        <f t="shared" si="1"/>
        <v>1266908</v>
      </c>
      <c r="H40" s="37" t="s">
        <v>76</v>
      </c>
      <c r="I40" s="13"/>
      <c r="J40" s="27">
        <v>174491</v>
      </c>
      <c r="K40" s="35" t="s">
        <v>77</v>
      </c>
      <c r="L40" s="24" t="s">
        <v>78</v>
      </c>
      <c r="M40" s="27">
        <v>1</v>
      </c>
      <c r="N40" s="31" t="s">
        <v>44</v>
      </c>
      <c r="O40" s="9" t="s">
        <v>79</v>
      </c>
      <c r="P40" s="3" t="str">
        <f>MID(A40,1,2)</f>
        <v>BS</v>
      </c>
      <c r="Q40" s="3" t="str">
        <f>CONCATENATE(P$40,C40)</f>
        <v>BS610266_001</v>
      </c>
      <c r="S40" s="108" t="s">
        <v>644</v>
      </c>
    </row>
    <row r="41" spans="1:19" ht="13" x14ac:dyDescent="0.25">
      <c r="A41" s="65"/>
      <c r="B41" s="36"/>
      <c r="C41" s="27"/>
      <c r="D41" s="68"/>
      <c r="E41" s="68"/>
      <c r="F41" s="68"/>
      <c r="G41" s="68"/>
      <c r="H41" s="36"/>
      <c r="I41" s="71"/>
      <c r="J41" s="68"/>
      <c r="K41" s="70"/>
      <c r="L41" s="24"/>
      <c r="M41" s="27"/>
      <c r="N41" s="69"/>
      <c r="O41" s="9"/>
      <c r="S41" s="108" t="s">
        <v>645</v>
      </c>
    </row>
    <row r="42" spans="1:19" ht="25" x14ac:dyDescent="0.25">
      <c r="A42" s="52" t="s">
        <v>288</v>
      </c>
      <c r="B42" s="21" t="s">
        <v>289</v>
      </c>
      <c r="C42" s="18" t="s">
        <v>495</v>
      </c>
      <c r="D42" s="22">
        <v>756674</v>
      </c>
      <c r="E42" s="22">
        <v>224768</v>
      </c>
      <c r="F42" s="22">
        <f t="shared" si="0"/>
        <v>2756674</v>
      </c>
      <c r="G42" s="22">
        <f t="shared" si="1"/>
        <v>1224768</v>
      </c>
      <c r="H42" s="21" t="s">
        <v>290</v>
      </c>
      <c r="I42" s="21" t="s">
        <v>291</v>
      </c>
      <c r="J42" s="22">
        <v>5500</v>
      </c>
      <c r="K42" s="34" t="s">
        <v>44</v>
      </c>
      <c r="L42" s="26" t="s">
        <v>44</v>
      </c>
      <c r="M42" s="18">
        <v>2</v>
      </c>
      <c r="N42" s="52" t="s">
        <v>44</v>
      </c>
      <c r="O42" s="9" t="s">
        <v>109</v>
      </c>
      <c r="P42" s="107" t="str">
        <f>MID(A42,1,2)</f>
        <v>FL</v>
      </c>
      <c r="Q42" s="107" t="str">
        <f>CONCATENATE(P$42,C42)</f>
        <v>FL756224_001</v>
      </c>
    </row>
    <row r="43" spans="1:19" ht="13" x14ac:dyDescent="0.25">
      <c r="A43" s="65"/>
      <c r="B43" s="36"/>
      <c r="C43" s="27"/>
      <c r="D43" s="68"/>
      <c r="E43" s="68"/>
      <c r="F43" s="68"/>
      <c r="G43" s="68"/>
      <c r="H43" s="36"/>
      <c r="I43" s="71"/>
      <c r="J43" s="68"/>
      <c r="K43" s="70"/>
      <c r="L43" s="24"/>
      <c r="M43" s="27"/>
      <c r="N43" s="69"/>
      <c r="O43" s="9"/>
    </row>
    <row r="44" spans="1:19" ht="39" x14ac:dyDescent="0.25">
      <c r="A44" s="221" t="s">
        <v>371</v>
      </c>
      <c r="B44" s="13" t="s">
        <v>372</v>
      </c>
      <c r="C44" s="10" t="s">
        <v>496</v>
      </c>
      <c r="D44" s="17">
        <v>570962</v>
      </c>
      <c r="E44" s="17">
        <v>161876</v>
      </c>
      <c r="F44" s="17">
        <f t="shared" si="0"/>
        <v>2570962</v>
      </c>
      <c r="G44" s="17">
        <f t="shared" si="1"/>
        <v>1161876</v>
      </c>
      <c r="H44" s="13" t="s">
        <v>373</v>
      </c>
      <c r="I44" s="13" t="s">
        <v>374</v>
      </c>
      <c r="J44" s="27">
        <v>21749</v>
      </c>
      <c r="K44" s="35" t="s">
        <v>375</v>
      </c>
      <c r="L44" s="24" t="s">
        <v>376</v>
      </c>
      <c r="M44" s="27">
        <v>1</v>
      </c>
      <c r="N44" s="221" t="s">
        <v>377</v>
      </c>
      <c r="O44" s="9" t="s">
        <v>46</v>
      </c>
      <c r="P44" s="3" t="str">
        <f>MID(A44,1,2)</f>
        <v>FR</v>
      </c>
      <c r="Q44" s="3" t="str">
        <f>CONCATENATE(P$44,C44)</f>
        <v>FR570161_001</v>
      </c>
    </row>
    <row r="45" spans="1:19" ht="25" x14ac:dyDescent="0.25">
      <c r="A45" s="221"/>
      <c r="B45" s="21" t="s">
        <v>378</v>
      </c>
      <c r="C45" s="18" t="s">
        <v>497</v>
      </c>
      <c r="D45" s="22">
        <v>558582</v>
      </c>
      <c r="E45" s="22">
        <v>154095</v>
      </c>
      <c r="F45" s="22">
        <f t="shared" si="0"/>
        <v>2558582</v>
      </c>
      <c r="G45" s="22">
        <f t="shared" si="1"/>
        <v>1154095</v>
      </c>
      <c r="H45" s="21" t="s">
        <v>379</v>
      </c>
      <c r="I45" s="21" t="s">
        <v>44</v>
      </c>
      <c r="J45" s="28">
        <v>6330</v>
      </c>
      <c r="K45" s="9" t="s">
        <v>380</v>
      </c>
      <c r="L45" s="26" t="s">
        <v>381</v>
      </c>
      <c r="M45" s="28">
        <v>2</v>
      </c>
      <c r="N45" s="221"/>
      <c r="O45" s="9" t="s">
        <v>134</v>
      </c>
      <c r="Q45" s="3" t="str">
        <f>CONCATENATE(P$44,C45)</f>
        <v>FR558154_001</v>
      </c>
    </row>
    <row r="46" spans="1:19" ht="91" x14ac:dyDescent="0.25">
      <c r="A46" s="221"/>
      <c r="B46" s="13" t="s">
        <v>382</v>
      </c>
      <c r="C46" s="10" t="s">
        <v>498</v>
      </c>
      <c r="D46" s="17">
        <v>579786</v>
      </c>
      <c r="E46" s="17">
        <v>184108</v>
      </c>
      <c r="F46" s="17">
        <f t="shared" si="0"/>
        <v>2579786</v>
      </c>
      <c r="G46" s="17">
        <f t="shared" si="1"/>
        <v>1184108</v>
      </c>
      <c r="H46" s="13" t="s">
        <v>383</v>
      </c>
      <c r="I46" s="42" t="s">
        <v>384</v>
      </c>
      <c r="J46" s="27">
        <v>37494</v>
      </c>
      <c r="K46" s="35" t="s">
        <v>385</v>
      </c>
      <c r="L46" s="35" t="s">
        <v>386</v>
      </c>
      <c r="M46" s="27">
        <v>1</v>
      </c>
      <c r="N46" s="221"/>
      <c r="O46" s="9" t="s">
        <v>143</v>
      </c>
      <c r="Q46" s="3" t="str">
        <f>CONCATENATE(P$44,C46)</f>
        <v>FR579184_002</v>
      </c>
    </row>
    <row r="47" spans="1:19" ht="25" x14ac:dyDescent="0.25">
      <c r="A47" s="221"/>
      <c r="B47" s="21" t="s">
        <v>387</v>
      </c>
      <c r="C47" s="18" t="s">
        <v>499</v>
      </c>
      <c r="D47" s="22">
        <v>575750</v>
      </c>
      <c r="E47" s="22">
        <v>197752</v>
      </c>
      <c r="F47" s="22">
        <f t="shared" si="0"/>
        <v>2575750</v>
      </c>
      <c r="G47" s="22">
        <f t="shared" si="1"/>
        <v>1197752</v>
      </c>
      <c r="H47" s="21" t="s">
        <v>388</v>
      </c>
      <c r="I47" s="21" t="s">
        <v>44</v>
      </c>
      <c r="J47" s="28">
        <v>6545</v>
      </c>
      <c r="K47" s="9" t="s">
        <v>389</v>
      </c>
      <c r="L47" s="26" t="s">
        <v>390</v>
      </c>
      <c r="M47" s="28">
        <v>2</v>
      </c>
      <c r="N47" s="221"/>
      <c r="O47" s="9" t="s">
        <v>134</v>
      </c>
      <c r="Q47" s="3" t="str">
        <f>CONCATENATE(P$44,C47)</f>
        <v>FR575197_001</v>
      </c>
    </row>
    <row r="48" spans="1:19" ht="25" x14ac:dyDescent="0.25">
      <c r="A48" s="221"/>
      <c r="B48" s="21" t="s">
        <v>391</v>
      </c>
      <c r="C48" s="18" t="s">
        <v>500</v>
      </c>
      <c r="D48" s="22">
        <v>559746</v>
      </c>
      <c r="E48" s="22">
        <v>171042</v>
      </c>
      <c r="F48" s="22">
        <f t="shared" ref="F48:F92" si="4">IF(D48&gt;0,D48+2000000," ")</f>
        <v>2559746</v>
      </c>
      <c r="G48" s="22">
        <f t="shared" ref="G48:G92" si="5">IF(E48&gt;0,E48+1000000," ")</f>
        <v>1171042</v>
      </c>
      <c r="H48" s="21" t="s">
        <v>392</v>
      </c>
      <c r="I48" s="21" t="s">
        <v>44</v>
      </c>
      <c r="J48" s="28">
        <v>5147</v>
      </c>
      <c r="K48" s="9" t="s">
        <v>393</v>
      </c>
      <c r="L48" s="26" t="s">
        <v>44</v>
      </c>
      <c r="M48" s="28">
        <v>2</v>
      </c>
      <c r="N48" s="221"/>
      <c r="O48" s="9" t="s">
        <v>134</v>
      </c>
      <c r="Q48" s="3" t="str">
        <f>CONCATENATE(P$44,C48)</f>
        <v>FR559171_001</v>
      </c>
    </row>
    <row r="49" spans="1:17" ht="13" x14ac:dyDescent="0.25">
      <c r="A49" s="65"/>
      <c r="B49" s="36"/>
      <c r="C49" s="27"/>
      <c r="D49" s="68"/>
      <c r="E49" s="68"/>
      <c r="F49" s="68"/>
      <c r="G49" s="68"/>
      <c r="H49" s="36"/>
      <c r="I49" s="71"/>
      <c r="J49" s="68"/>
      <c r="K49" s="70"/>
      <c r="L49" s="24"/>
      <c r="M49" s="27"/>
      <c r="N49" s="69"/>
      <c r="O49" s="9"/>
    </row>
    <row r="50" spans="1:17" ht="65" x14ac:dyDescent="0.25">
      <c r="A50" s="31" t="s">
        <v>394</v>
      </c>
      <c r="B50" s="13" t="s">
        <v>395</v>
      </c>
      <c r="C50" s="39" t="s">
        <v>501</v>
      </c>
      <c r="D50" s="38">
        <v>499533</v>
      </c>
      <c r="E50" s="38">
        <v>117403</v>
      </c>
      <c r="F50" s="38">
        <f t="shared" si="4"/>
        <v>2499533</v>
      </c>
      <c r="G50" s="38">
        <f t="shared" si="5"/>
        <v>1117403</v>
      </c>
      <c r="H50" s="42" t="s">
        <v>396</v>
      </c>
      <c r="I50" s="13" t="s">
        <v>397</v>
      </c>
      <c r="J50" s="27">
        <v>190000</v>
      </c>
      <c r="K50" s="35" t="s">
        <v>398</v>
      </c>
      <c r="L50" s="24" t="s">
        <v>399</v>
      </c>
      <c r="M50" s="27">
        <v>1</v>
      </c>
      <c r="N50" s="31" t="s">
        <v>44</v>
      </c>
      <c r="O50" s="9" t="s">
        <v>79</v>
      </c>
      <c r="P50" s="107" t="str">
        <f>MID(A50,1,2)</f>
        <v>GE</v>
      </c>
      <c r="Q50" s="107" t="str">
        <f>CONCATENATE(P$50,C50)</f>
        <v>GE499117_001</v>
      </c>
    </row>
    <row r="51" spans="1:17" ht="13" x14ac:dyDescent="0.25">
      <c r="A51" s="65"/>
      <c r="B51" s="36"/>
      <c r="C51" s="27"/>
      <c r="D51" s="68"/>
      <c r="E51" s="68"/>
      <c r="F51" s="68"/>
      <c r="G51" s="68"/>
      <c r="H51" s="36"/>
      <c r="I51" s="71"/>
      <c r="J51" s="68"/>
      <c r="K51" s="70"/>
      <c r="L51" s="24"/>
      <c r="M51" s="27"/>
      <c r="N51" s="69"/>
      <c r="O51" s="9"/>
    </row>
    <row r="52" spans="1:17" ht="25" x14ac:dyDescent="0.25">
      <c r="A52" s="64" t="s">
        <v>112</v>
      </c>
      <c r="B52" s="60" t="s">
        <v>113</v>
      </c>
      <c r="C52" s="28" t="s">
        <v>502</v>
      </c>
      <c r="D52" s="59">
        <v>723285</v>
      </c>
      <c r="E52" s="59">
        <v>212358</v>
      </c>
      <c r="F52" s="59">
        <f t="shared" si="4"/>
        <v>2723285</v>
      </c>
      <c r="G52" s="59">
        <f t="shared" si="5"/>
        <v>1212358</v>
      </c>
      <c r="H52" s="58" t="s">
        <v>114</v>
      </c>
      <c r="I52" s="21" t="s">
        <v>115</v>
      </c>
      <c r="J52" s="31">
        <v>12400</v>
      </c>
      <c r="K52" s="9" t="s">
        <v>116</v>
      </c>
      <c r="L52" s="26" t="s">
        <v>117</v>
      </c>
      <c r="M52" s="31">
        <v>2</v>
      </c>
      <c r="N52" s="64" t="s">
        <v>118</v>
      </c>
      <c r="O52" s="9" t="s">
        <v>41</v>
      </c>
      <c r="P52" s="3" t="str">
        <f>MID(A52,1,2)</f>
        <v>GL</v>
      </c>
      <c r="Q52" s="3" t="str">
        <f>CONCATENATE(P$52,C52)</f>
        <v>GL723212_001</v>
      </c>
    </row>
    <row r="53" spans="1:17" ht="13" x14ac:dyDescent="0.25">
      <c r="A53" s="65"/>
      <c r="B53" s="36"/>
      <c r="C53" s="27"/>
      <c r="D53" s="68"/>
      <c r="E53" s="68"/>
      <c r="F53" s="68"/>
      <c r="G53" s="68"/>
      <c r="H53" s="36"/>
      <c r="I53" s="71"/>
      <c r="J53" s="68"/>
      <c r="K53" s="70"/>
      <c r="L53" s="24"/>
      <c r="M53" s="27"/>
      <c r="N53" s="69"/>
      <c r="O53" s="9"/>
    </row>
    <row r="54" spans="1:17" ht="26" x14ac:dyDescent="0.25">
      <c r="A54" s="222" t="s">
        <v>292</v>
      </c>
      <c r="B54" s="13" t="s">
        <v>293</v>
      </c>
      <c r="C54" s="10" t="s">
        <v>503</v>
      </c>
      <c r="D54" s="17">
        <v>758472</v>
      </c>
      <c r="E54" s="17">
        <v>191554</v>
      </c>
      <c r="F54" s="17">
        <f t="shared" si="4"/>
        <v>2758472</v>
      </c>
      <c r="G54" s="17">
        <f t="shared" si="5"/>
        <v>1191554</v>
      </c>
      <c r="H54" s="13" t="s">
        <v>294</v>
      </c>
      <c r="I54" s="41" t="s">
        <v>295</v>
      </c>
      <c r="J54" s="27">
        <v>34350</v>
      </c>
      <c r="K54" s="35" t="s">
        <v>296</v>
      </c>
      <c r="L54" s="24" t="s">
        <v>297</v>
      </c>
      <c r="M54" s="27">
        <v>1</v>
      </c>
      <c r="N54" s="222" t="s">
        <v>298</v>
      </c>
      <c r="O54" s="9" t="s">
        <v>143</v>
      </c>
      <c r="P54" s="107" t="str">
        <f>MID(A54,1,2)</f>
        <v>GR</v>
      </c>
      <c r="Q54" s="107" t="str">
        <f>CONCATENATE(P$54,C54)</f>
        <v>GR758191_001</v>
      </c>
    </row>
    <row r="55" spans="1:17" ht="25" x14ac:dyDescent="0.25">
      <c r="A55" s="222"/>
      <c r="B55" s="21" t="s">
        <v>299</v>
      </c>
      <c r="C55" s="18" t="s">
        <v>504</v>
      </c>
      <c r="D55" s="22">
        <v>782092</v>
      </c>
      <c r="E55" s="22">
        <v>185495</v>
      </c>
      <c r="F55" s="22">
        <f t="shared" si="4"/>
        <v>2782092</v>
      </c>
      <c r="G55" s="22">
        <f t="shared" si="5"/>
        <v>1185495</v>
      </c>
      <c r="H55" s="21" t="s">
        <v>300</v>
      </c>
      <c r="I55" s="21" t="s">
        <v>301</v>
      </c>
      <c r="J55" s="28">
        <v>11211</v>
      </c>
      <c r="K55" s="9" t="s">
        <v>302</v>
      </c>
      <c r="L55" s="26" t="s">
        <v>303</v>
      </c>
      <c r="M55" s="28">
        <v>2</v>
      </c>
      <c r="N55" s="222"/>
      <c r="O55" s="9" t="s">
        <v>154</v>
      </c>
      <c r="Q55" s="107" t="str">
        <f>CONCATENATE(P$54,C55)</f>
        <v>GR782185_001</v>
      </c>
    </row>
    <row r="56" spans="1:17" ht="25" x14ac:dyDescent="0.25">
      <c r="A56" s="222"/>
      <c r="B56" s="21" t="s">
        <v>304</v>
      </c>
      <c r="C56" s="18" t="s">
        <v>505</v>
      </c>
      <c r="D56" s="22">
        <v>761405</v>
      </c>
      <c r="E56" s="22">
        <v>203579</v>
      </c>
      <c r="F56" s="22">
        <f t="shared" si="4"/>
        <v>2761405</v>
      </c>
      <c r="G56" s="22">
        <f t="shared" si="5"/>
        <v>1203579</v>
      </c>
      <c r="H56" s="21" t="s">
        <v>305</v>
      </c>
      <c r="I56" s="21" t="s">
        <v>44</v>
      </c>
      <c r="J56" s="28">
        <v>8498</v>
      </c>
      <c r="K56" s="9"/>
      <c r="L56" s="26" t="s">
        <v>306</v>
      </c>
      <c r="M56" s="28">
        <v>2</v>
      </c>
      <c r="N56" s="222"/>
      <c r="O56" s="9" t="s">
        <v>134</v>
      </c>
      <c r="Q56" s="107" t="str">
        <f>CONCATENATE(P$54,C56)</f>
        <v>GR761203_001</v>
      </c>
    </row>
    <row r="57" spans="1:17" ht="37.5" x14ac:dyDescent="0.25">
      <c r="A57" s="222"/>
      <c r="B57" s="21" t="s">
        <v>307</v>
      </c>
      <c r="C57" s="18" t="s">
        <v>506</v>
      </c>
      <c r="D57" s="22">
        <v>784207</v>
      </c>
      <c r="E57" s="22">
        <v>152105</v>
      </c>
      <c r="F57" s="22">
        <f t="shared" si="4"/>
        <v>2784207</v>
      </c>
      <c r="G57" s="22">
        <f t="shared" si="5"/>
        <v>1152105</v>
      </c>
      <c r="H57" s="21" t="s">
        <v>308</v>
      </c>
      <c r="I57" s="32" t="s">
        <v>309</v>
      </c>
      <c r="J57" s="28">
        <v>5149</v>
      </c>
      <c r="K57" s="9" t="s">
        <v>302</v>
      </c>
      <c r="L57" s="26" t="s">
        <v>310</v>
      </c>
      <c r="M57" s="28">
        <v>2</v>
      </c>
      <c r="N57" s="222"/>
      <c r="O57" s="9" t="s">
        <v>311</v>
      </c>
      <c r="Q57" s="107" t="str">
        <f>CONCATENATE(P$54,C57)</f>
        <v>GR784152_001</v>
      </c>
    </row>
    <row r="58" spans="1:17" ht="13" x14ac:dyDescent="0.25">
      <c r="A58" s="65"/>
      <c r="B58" s="36"/>
      <c r="C58" s="27"/>
      <c r="D58" s="68"/>
      <c r="E58" s="68"/>
      <c r="F58" s="68"/>
      <c r="G58" s="68"/>
      <c r="H58" s="36"/>
      <c r="I58" s="71"/>
      <c r="J58" s="68"/>
      <c r="K58" s="70"/>
      <c r="L58" s="24"/>
      <c r="M58" s="27"/>
      <c r="N58" s="69"/>
      <c r="O58" s="9"/>
    </row>
    <row r="59" spans="1:17" ht="13" x14ac:dyDescent="0.25">
      <c r="A59" s="216" t="s">
        <v>80</v>
      </c>
      <c r="B59" s="13" t="s">
        <v>81</v>
      </c>
      <c r="C59" s="10" t="s">
        <v>507</v>
      </c>
      <c r="D59" s="17">
        <v>593458</v>
      </c>
      <c r="E59" s="17">
        <v>246117</v>
      </c>
      <c r="F59" s="17">
        <f t="shared" si="4"/>
        <v>2593458</v>
      </c>
      <c r="G59" s="17">
        <f t="shared" si="5"/>
        <v>1246117</v>
      </c>
      <c r="H59" s="13" t="s">
        <v>82</v>
      </c>
      <c r="I59" s="40" t="s">
        <v>83</v>
      </c>
      <c r="J59" s="10">
        <v>12186</v>
      </c>
      <c r="K59" s="12"/>
      <c r="L59" s="11" t="s">
        <v>84</v>
      </c>
      <c r="M59" s="10">
        <v>1</v>
      </c>
      <c r="N59" s="216" t="s">
        <v>85</v>
      </c>
      <c r="O59" s="9" t="s">
        <v>41</v>
      </c>
      <c r="P59" s="3" t="str">
        <f>MID(A59,1,2)</f>
        <v>JU</v>
      </c>
      <c r="Q59" s="3" t="str">
        <f>CONCATENATE(P$59,C59)</f>
        <v>JU593246_001</v>
      </c>
    </row>
    <row r="60" spans="1:17" ht="25" x14ac:dyDescent="0.25">
      <c r="A60" s="216"/>
      <c r="B60" s="21" t="s">
        <v>86</v>
      </c>
      <c r="C60" s="18" t="s">
        <v>508</v>
      </c>
      <c r="D60" s="22">
        <v>572478</v>
      </c>
      <c r="E60" s="22">
        <v>251262</v>
      </c>
      <c r="F60" s="22">
        <f t="shared" si="4"/>
        <v>2572478</v>
      </c>
      <c r="G60" s="22">
        <f t="shared" si="5"/>
        <v>1251262</v>
      </c>
      <c r="H60" s="21" t="s">
        <v>87</v>
      </c>
      <c r="I60" s="21" t="s">
        <v>88</v>
      </c>
      <c r="J60" s="18">
        <v>6780</v>
      </c>
      <c r="K60" s="20"/>
      <c r="L60" s="19" t="s">
        <v>44</v>
      </c>
      <c r="M60" s="18">
        <v>2</v>
      </c>
      <c r="N60" s="216"/>
      <c r="O60" s="9" t="s">
        <v>89</v>
      </c>
      <c r="Q60" s="3" t="str">
        <f>CONCATENATE(P$59,C60)</f>
        <v>JU572251_001</v>
      </c>
    </row>
    <row r="61" spans="1:17" ht="13" x14ac:dyDescent="0.25">
      <c r="A61" s="65"/>
      <c r="B61" s="36"/>
      <c r="C61" s="27"/>
      <c r="D61" s="68"/>
      <c r="E61" s="68"/>
      <c r="F61" s="68"/>
      <c r="G61" s="68"/>
      <c r="H61" s="36"/>
      <c r="I61" s="71"/>
      <c r="J61" s="68"/>
      <c r="K61" s="70"/>
      <c r="L61" s="24"/>
      <c r="M61" s="27"/>
      <c r="N61" s="69"/>
      <c r="O61" s="9"/>
    </row>
    <row r="62" spans="1:17" ht="25" x14ac:dyDescent="0.25">
      <c r="A62" s="216" t="s">
        <v>238</v>
      </c>
      <c r="B62" s="21" t="s">
        <v>239</v>
      </c>
      <c r="C62" s="18" t="s">
        <v>509</v>
      </c>
      <c r="D62" s="22">
        <v>664515</v>
      </c>
      <c r="E62" s="22">
        <v>223639</v>
      </c>
      <c r="F62" s="22">
        <f t="shared" si="4"/>
        <v>2664515</v>
      </c>
      <c r="G62" s="22">
        <f t="shared" si="5"/>
        <v>1223639</v>
      </c>
      <c r="H62" s="21" t="s">
        <v>240</v>
      </c>
      <c r="I62" s="21" t="s">
        <v>241</v>
      </c>
      <c r="J62" s="22">
        <v>9401</v>
      </c>
      <c r="K62" s="34" t="s">
        <v>44</v>
      </c>
      <c r="L62" s="26"/>
      <c r="M62" s="23">
        <v>2</v>
      </c>
      <c r="N62" s="217" t="s">
        <v>242</v>
      </c>
      <c r="O62" s="9" t="s">
        <v>243</v>
      </c>
      <c r="P62" s="107" t="str">
        <f>MID(A62,1,2)</f>
        <v>LU</v>
      </c>
      <c r="Q62" s="107" t="str">
        <f>CONCATENATE(P$62,C62)</f>
        <v>LU664223_001</v>
      </c>
    </row>
    <row r="63" spans="1:17" ht="13" x14ac:dyDescent="0.25">
      <c r="A63" s="216"/>
      <c r="B63" s="13" t="s">
        <v>244</v>
      </c>
      <c r="C63" s="10" t="s">
        <v>510</v>
      </c>
      <c r="D63" s="17">
        <v>665751</v>
      </c>
      <c r="E63" s="17">
        <v>211877</v>
      </c>
      <c r="F63" s="17">
        <f t="shared" si="4"/>
        <v>2665751</v>
      </c>
      <c r="G63" s="17">
        <f t="shared" si="5"/>
        <v>1211877</v>
      </c>
      <c r="H63" s="13" t="s">
        <v>245</v>
      </c>
      <c r="I63" s="13" t="s">
        <v>246</v>
      </c>
      <c r="J63" s="17">
        <v>80504</v>
      </c>
      <c r="K63" s="25" t="s">
        <v>44</v>
      </c>
      <c r="L63" s="24" t="s">
        <v>247</v>
      </c>
      <c r="M63" s="10">
        <v>1</v>
      </c>
      <c r="N63" s="218"/>
      <c r="O63" s="9" t="s">
        <v>131</v>
      </c>
      <c r="Q63" s="107" t="str">
        <f>CONCATENATE(P$62,C63)</f>
        <v>LU665211_001</v>
      </c>
    </row>
    <row r="64" spans="1:17" ht="25" x14ac:dyDescent="0.25">
      <c r="A64" s="216"/>
      <c r="B64" s="21" t="s">
        <v>248</v>
      </c>
      <c r="C64" s="18" t="s">
        <v>511</v>
      </c>
      <c r="D64" s="22">
        <v>644286</v>
      </c>
      <c r="E64" s="22">
        <v>200736</v>
      </c>
      <c r="F64" s="22">
        <f t="shared" si="4"/>
        <v>2644286</v>
      </c>
      <c r="G64" s="22">
        <f t="shared" si="5"/>
        <v>1200736</v>
      </c>
      <c r="H64" s="21" t="s">
        <v>249</v>
      </c>
      <c r="I64" s="21" t="s">
        <v>44</v>
      </c>
      <c r="J64" s="22">
        <v>4111</v>
      </c>
      <c r="K64" s="34" t="s">
        <v>44</v>
      </c>
      <c r="L64" s="26" t="s">
        <v>250</v>
      </c>
      <c r="M64" s="18">
        <v>2</v>
      </c>
      <c r="N64" s="218"/>
      <c r="O64" s="9" t="s">
        <v>134</v>
      </c>
      <c r="Q64" s="107" t="str">
        <f>CONCATENATE(P$62,C64)</f>
        <v>LU644200_001</v>
      </c>
    </row>
    <row r="65" spans="1:17" ht="26" x14ac:dyDescent="0.25">
      <c r="A65" s="216"/>
      <c r="B65" s="13" t="s">
        <v>254</v>
      </c>
      <c r="C65" s="10" t="s">
        <v>513</v>
      </c>
      <c r="D65" s="17">
        <v>650787</v>
      </c>
      <c r="E65" s="17">
        <v>224405</v>
      </c>
      <c r="F65" s="17">
        <f t="shared" si="4"/>
        <v>2650787</v>
      </c>
      <c r="G65" s="17">
        <f t="shared" si="5"/>
        <v>1224405</v>
      </c>
      <c r="H65" s="13" t="s">
        <v>255</v>
      </c>
      <c r="I65" s="13" t="s">
        <v>256</v>
      </c>
      <c r="J65" s="17">
        <v>9390</v>
      </c>
      <c r="K65" s="25" t="s">
        <v>44</v>
      </c>
      <c r="L65" s="12" t="s">
        <v>253</v>
      </c>
      <c r="M65" s="10">
        <v>1</v>
      </c>
      <c r="N65" s="218"/>
      <c r="O65" s="9" t="s">
        <v>257</v>
      </c>
      <c r="Q65" s="107" t="str">
        <f>CONCATENATE(P$62,C65)</f>
        <v>LU650224_001</v>
      </c>
    </row>
    <row r="66" spans="1:17" ht="25" x14ac:dyDescent="0.25">
      <c r="A66" s="216"/>
      <c r="B66" s="21" t="s">
        <v>251</v>
      </c>
      <c r="C66" s="18" t="s">
        <v>512</v>
      </c>
      <c r="D66" s="22">
        <v>642042</v>
      </c>
      <c r="E66" s="22">
        <v>218616</v>
      </c>
      <c r="F66" s="22">
        <f t="shared" si="4"/>
        <v>2642042</v>
      </c>
      <c r="G66" s="22">
        <f t="shared" si="5"/>
        <v>1218616</v>
      </c>
      <c r="H66" s="21" t="s">
        <v>252</v>
      </c>
      <c r="I66" s="21" t="s">
        <v>44</v>
      </c>
      <c r="J66" s="22">
        <v>7623</v>
      </c>
      <c r="K66" s="34" t="s">
        <v>44</v>
      </c>
      <c r="L66" s="26" t="s">
        <v>253</v>
      </c>
      <c r="M66" s="18">
        <v>2</v>
      </c>
      <c r="N66" s="219"/>
      <c r="O66" s="9" t="s">
        <v>134</v>
      </c>
      <c r="Q66" s="107" t="str">
        <f>CONCATENATE(P$62,C66)</f>
        <v>LU642218_001</v>
      </c>
    </row>
    <row r="67" spans="1:17" ht="13" x14ac:dyDescent="0.25">
      <c r="A67" s="65"/>
      <c r="B67" s="36"/>
      <c r="C67" s="27"/>
      <c r="D67" s="68"/>
      <c r="E67" s="68"/>
      <c r="F67" s="68"/>
      <c r="G67" s="68"/>
      <c r="H67" s="36"/>
      <c r="I67" s="71"/>
      <c r="J67" s="68"/>
      <c r="K67" s="70"/>
      <c r="L67" s="24"/>
      <c r="M67" s="27"/>
      <c r="N67" s="69"/>
      <c r="O67" s="9"/>
    </row>
    <row r="68" spans="1:17" ht="13" x14ac:dyDescent="0.25">
      <c r="A68" s="217" t="s">
        <v>400</v>
      </c>
      <c r="B68" s="13" t="s">
        <v>401</v>
      </c>
      <c r="C68" s="10" t="s">
        <v>514</v>
      </c>
      <c r="D68" s="17">
        <v>553757</v>
      </c>
      <c r="E68" s="17">
        <v>216442</v>
      </c>
      <c r="F68" s="17">
        <f t="shared" si="4"/>
        <v>2553757</v>
      </c>
      <c r="G68" s="17">
        <f t="shared" si="5"/>
        <v>1216442</v>
      </c>
      <c r="H68" s="13" t="s">
        <v>402</v>
      </c>
      <c r="I68" s="13" t="s">
        <v>403</v>
      </c>
      <c r="J68" s="10">
        <v>38694</v>
      </c>
      <c r="K68" s="12" t="s">
        <v>404</v>
      </c>
      <c r="L68" s="24" t="s">
        <v>405</v>
      </c>
      <c r="M68" s="10">
        <v>1</v>
      </c>
      <c r="N68" s="217" t="s">
        <v>406</v>
      </c>
      <c r="O68" s="9" t="s">
        <v>407</v>
      </c>
      <c r="P68" s="3" t="str">
        <f>MID(A68,1,2)</f>
        <v>NE</v>
      </c>
      <c r="Q68" s="3" t="str">
        <f>CONCATENATE(P$68,C68)</f>
        <v>NE553216_002</v>
      </c>
    </row>
    <row r="69" spans="1:17" ht="26" x14ac:dyDescent="0.25">
      <c r="A69" s="217"/>
      <c r="B69" s="13" t="s">
        <v>408</v>
      </c>
      <c r="C69" s="10" t="s">
        <v>515</v>
      </c>
      <c r="D69" s="17">
        <v>560073</v>
      </c>
      <c r="E69" s="17">
        <v>205386</v>
      </c>
      <c r="F69" s="17">
        <f t="shared" si="4"/>
        <v>2560073</v>
      </c>
      <c r="G69" s="17">
        <f t="shared" si="5"/>
        <v>1205386</v>
      </c>
      <c r="H69" s="13" t="s">
        <v>409</v>
      </c>
      <c r="I69" s="40" t="s">
        <v>410</v>
      </c>
      <c r="J69" s="27">
        <v>33756</v>
      </c>
      <c r="K69" s="12" t="s">
        <v>393</v>
      </c>
      <c r="L69" s="24" t="s">
        <v>411</v>
      </c>
      <c r="M69" s="10">
        <v>1</v>
      </c>
      <c r="N69" s="217"/>
      <c r="O69" s="9" t="s">
        <v>143</v>
      </c>
      <c r="Q69" s="3" t="str">
        <f>CONCATENATE(P$68,C69)</f>
        <v>NE560205_001</v>
      </c>
    </row>
    <row r="70" spans="1:17" ht="25" x14ac:dyDescent="0.25">
      <c r="A70" s="217"/>
      <c r="B70" s="21" t="s">
        <v>412</v>
      </c>
      <c r="C70" s="18" t="s">
        <v>516</v>
      </c>
      <c r="D70" s="22">
        <v>542331</v>
      </c>
      <c r="E70" s="22">
        <v>199374</v>
      </c>
      <c r="F70" s="17">
        <f t="shared" si="4"/>
        <v>2542331</v>
      </c>
      <c r="G70" s="17">
        <f t="shared" si="5"/>
        <v>1199374</v>
      </c>
      <c r="H70" s="21" t="s">
        <v>413</v>
      </c>
      <c r="I70" s="21" t="s">
        <v>44</v>
      </c>
      <c r="J70" s="28">
        <v>1226</v>
      </c>
      <c r="K70" s="20"/>
      <c r="L70" s="26" t="s">
        <v>414</v>
      </c>
      <c r="M70" s="18">
        <v>2</v>
      </c>
      <c r="N70" s="217"/>
      <c r="O70" s="9" t="s">
        <v>134</v>
      </c>
      <c r="Q70" s="3" t="str">
        <f>CONCATENATE(P$68,C70)</f>
        <v>NE542199_001</v>
      </c>
    </row>
    <row r="71" spans="1:17" ht="13" x14ac:dyDescent="0.25">
      <c r="A71" s="65"/>
      <c r="B71" s="36"/>
      <c r="C71" s="27"/>
      <c r="D71" s="68"/>
      <c r="E71" s="68"/>
      <c r="F71" s="68"/>
      <c r="G71" s="68"/>
      <c r="H71" s="36"/>
      <c r="I71" s="71"/>
      <c r="J71" s="68"/>
      <c r="K71" s="70"/>
      <c r="L71" s="24"/>
      <c r="M71" s="27"/>
      <c r="N71" s="69"/>
      <c r="O71" s="9"/>
    </row>
    <row r="72" spans="1:17" ht="25" x14ac:dyDescent="0.25">
      <c r="A72" s="23" t="s">
        <v>258</v>
      </c>
      <c r="B72" s="21" t="s">
        <v>259</v>
      </c>
      <c r="C72" s="57" t="s">
        <v>517</v>
      </c>
      <c r="D72" s="63">
        <v>669926</v>
      </c>
      <c r="E72" s="63">
        <v>201279</v>
      </c>
      <c r="F72" s="62">
        <f t="shared" si="4"/>
        <v>2669926</v>
      </c>
      <c r="G72" s="62">
        <f t="shared" si="5"/>
        <v>1201279</v>
      </c>
      <c r="H72" s="61" t="s">
        <v>578</v>
      </c>
      <c r="I72" s="21" t="s">
        <v>260</v>
      </c>
      <c r="J72" s="22">
        <v>8207</v>
      </c>
      <c r="K72" s="34" t="s">
        <v>44</v>
      </c>
      <c r="L72" s="26" t="s">
        <v>44</v>
      </c>
      <c r="M72" s="18">
        <v>2</v>
      </c>
      <c r="N72" s="23" t="s">
        <v>44</v>
      </c>
      <c r="O72" s="9" t="s">
        <v>109</v>
      </c>
      <c r="P72" s="107" t="str">
        <f>MID(A72,1,2)</f>
        <v>NW</v>
      </c>
      <c r="Q72" s="107" t="str">
        <f>CONCATENATE(P$72,C72)</f>
        <v>NW669201_001</v>
      </c>
    </row>
    <row r="73" spans="1:17" ht="13" x14ac:dyDescent="0.25">
      <c r="A73" s="65"/>
      <c r="B73" s="36"/>
      <c r="C73" s="27"/>
      <c r="D73" s="68"/>
      <c r="E73" s="68"/>
      <c r="F73" s="68"/>
      <c r="G73" s="68"/>
      <c r="H73" s="36"/>
      <c r="I73" s="71"/>
      <c r="J73" s="68"/>
      <c r="K73" s="70"/>
      <c r="L73" s="24"/>
      <c r="M73" s="27"/>
      <c r="N73" s="69"/>
      <c r="O73" s="9"/>
    </row>
    <row r="74" spans="1:17" ht="25" x14ac:dyDescent="0.25">
      <c r="A74" s="23" t="s">
        <v>261</v>
      </c>
      <c r="B74" s="21" t="s">
        <v>262</v>
      </c>
      <c r="C74" s="18" t="s">
        <v>518</v>
      </c>
      <c r="D74" s="22">
        <v>661267</v>
      </c>
      <c r="E74" s="22">
        <v>193686</v>
      </c>
      <c r="F74" s="22">
        <f t="shared" si="4"/>
        <v>2661267</v>
      </c>
      <c r="G74" s="22">
        <f t="shared" si="5"/>
        <v>1193686</v>
      </c>
      <c r="H74" s="21" t="s">
        <v>263</v>
      </c>
      <c r="I74" s="21" t="s">
        <v>44</v>
      </c>
      <c r="J74" s="22">
        <v>10232</v>
      </c>
      <c r="K74" s="34" t="s">
        <v>44</v>
      </c>
      <c r="L74" s="26" t="s">
        <v>44</v>
      </c>
      <c r="M74" s="18">
        <v>2</v>
      </c>
      <c r="N74" s="23" t="s">
        <v>44</v>
      </c>
      <c r="O74" s="9" t="s">
        <v>41</v>
      </c>
      <c r="P74" s="3" t="str">
        <f>MID(A74,1,2)</f>
        <v>OW</v>
      </c>
      <c r="Q74" s="3" t="str">
        <f>CONCATENATE(P$74,C74)</f>
        <v>OW661193_001</v>
      </c>
    </row>
    <row r="75" spans="1:17" ht="13" x14ac:dyDescent="0.25">
      <c r="A75" s="65"/>
      <c r="B75" s="36"/>
      <c r="C75" s="27"/>
      <c r="D75" s="68"/>
      <c r="E75" s="68"/>
      <c r="F75" s="68"/>
      <c r="G75" s="68"/>
      <c r="H75" s="36"/>
      <c r="I75" s="71"/>
      <c r="J75" s="68"/>
      <c r="K75" s="70"/>
      <c r="L75" s="24"/>
      <c r="M75" s="27"/>
      <c r="N75" s="69"/>
      <c r="O75" s="9"/>
    </row>
    <row r="76" spans="1:17" x14ac:dyDescent="0.25">
      <c r="A76" s="216" t="s">
        <v>119</v>
      </c>
      <c r="B76" s="21" t="s">
        <v>120</v>
      </c>
      <c r="C76" s="18" t="s">
        <v>520</v>
      </c>
      <c r="D76" s="22">
        <v>753983</v>
      </c>
      <c r="E76" s="22">
        <v>226773</v>
      </c>
      <c r="F76" s="22">
        <f t="shared" si="4"/>
        <v>2753983</v>
      </c>
      <c r="G76" s="22">
        <f t="shared" si="5"/>
        <v>1226773</v>
      </c>
      <c r="H76" s="21" t="s">
        <v>121</v>
      </c>
      <c r="I76" s="21" t="s">
        <v>122</v>
      </c>
      <c r="J76" s="18">
        <v>12000</v>
      </c>
      <c r="K76" s="20" t="s">
        <v>44</v>
      </c>
      <c r="L76" s="19" t="s">
        <v>123</v>
      </c>
      <c r="M76" s="18">
        <v>2</v>
      </c>
      <c r="N76" s="216" t="s">
        <v>124</v>
      </c>
      <c r="O76" s="9" t="s">
        <v>46</v>
      </c>
      <c r="P76" s="107" t="str">
        <f>MID(A76,1,2)</f>
        <v>SG</v>
      </c>
      <c r="Q76" s="107" t="str">
        <f>CONCATENATE(P$76,C76)</f>
        <v>SG753226_001</v>
      </c>
    </row>
    <row r="77" spans="1:17" ht="13" x14ac:dyDescent="0.25">
      <c r="A77" s="216"/>
      <c r="B77" s="13" t="s">
        <v>125</v>
      </c>
      <c r="C77" s="10" t="s">
        <v>521</v>
      </c>
      <c r="D77" s="17">
        <v>704921</v>
      </c>
      <c r="E77" s="17">
        <v>232168</v>
      </c>
      <c r="F77" s="17">
        <f t="shared" si="4"/>
        <v>2704921</v>
      </c>
      <c r="G77" s="17">
        <f t="shared" si="5"/>
        <v>1232168</v>
      </c>
      <c r="H77" s="13" t="s">
        <v>126</v>
      </c>
      <c r="I77" s="13" t="s">
        <v>44</v>
      </c>
      <c r="J77" s="10">
        <v>26542</v>
      </c>
      <c r="K77" s="12" t="s">
        <v>44</v>
      </c>
      <c r="L77" s="11" t="s">
        <v>44</v>
      </c>
      <c r="M77" s="10">
        <v>1</v>
      </c>
      <c r="N77" s="216"/>
      <c r="O77" s="9" t="s">
        <v>46</v>
      </c>
      <c r="Q77" s="107" t="str">
        <f>CONCATENATE(P$76,C77)</f>
        <v>SG704232_001</v>
      </c>
    </row>
    <row r="78" spans="1:17" ht="13" x14ac:dyDescent="0.25">
      <c r="A78" s="216"/>
      <c r="B78" s="13" t="s">
        <v>127</v>
      </c>
      <c r="C78" s="10" t="s">
        <v>522</v>
      </c>
      <c r="D78" s="17">
        <v>744924</v>
      </c>
      <c r="E78" s="17">
        <v>253859</v>
      </c>
      <c r="F78" s="17">
        <f t="shared" si="4"/>
        <v>2744924</v>
      </c>
      <c r="G78" s="17">
        <f t="shared" si="5"/>
        <v>1253859</v>
      </c>
      <c r="H78" s="13" t="s">
        <v>128</v>
      </c>
      <c r="I78" s="13" t="s">
        <v>129</v>
      </c>
      <c r="J78" s="10">
        <v>75000</v>
      </c>
      <c r="K78" s="12" t="s">
        <v>104</v>
      </c>
      <c r="L78" s="11" t="s">
        <v>130</v>
      </c>
      <c r="M78" s="10">
        <v>1</v>
      </c>
      <c r="N78" s="216"/>
      <c r="O78" s="9" t="s">
        <v>131</v>
      </c>
      <c r="Q78" s="107" t="str">
        <f>CONCATENATE(P$76,C78)</f>
        <v>SG744253_001</v>
      </c>
    </row>
    <row r="79" spans="1:17" ht="25" x14ac:dyDescent="0.25">
      <c r="A79" s="216"/>
      <c r="B79" s="60" t="s">
        <v>132</v>
      </c>
      <c r="C79" s="28" t="s">
        <v>523</v>
      </c>
      <c r="D79" s="59">
        <v>724962</v>
      </c>
      <c r="E79" s="59">
        <v>239904</v>
      </c>
      <c r="F79" s="59">
        <f t="shared" si="4"/>
        <v>2724962</v>
      </c>
      <c r="G79" s="59">
        <f t="shared" si="5"/>
        <v>1239904</v>
      </c>
      <c r="H79" s="58" t="s">
        <v>133</v>
      </c>
      <c r="I79" s="21" t="s">
        <v>44</v>
      </c>
      <c r="J79" s="18">
        <v>8430</v>
      </c>
      <c r="K79" s="20"/>
      <c r="L79" s="19" t="s">
        <v>44</v>
      </c>
      <c r="M79" s="18">
        <v>2</v>
      </c>
      <c r="N79" s="216"/>
      <c r="O79" s="9" t="s">
        <v>134</v>
      </c>
      <c r="Q79" s="107" t="str">
        <f>CONCATENATE(P$76,C79)</f>
        <v>SG724239_001</v>
      </c>
    </row>
    <row r="80" spans="1:17" x14ac:dyDescent="0.25">
      <c r="A80" s="216"/>
      <c r="B80" s="21" t="s">
        <v>135</v>
      </c>
      <c r="C80" s="57" t="s">
        <v>524</v>
      </c>
      <c r="D80" s="56">
        <v>720685</v>
      </c>
      <c r="E80" s="56">
        <v>259003</v>
      </c>
      <c r="F80" s="56">
        <f t="shared" si="4"/>
        <v>2720685</v>
      </c>
      <c r="G80" s="56">
        <f t="shared" si="5"/>
        <v>1259003</v>
      </c>
      <c r="H80" s="45" t="s">
        <v>136</v>
      </c>
      <c r="I80" s="21" t="s">
        <v>137</v>
      </c>
      <c r="J80" s="55">
        <v>23300</v>
      </c>
      <c r="K80" s="54" t="s">
        <v>104</v>
      </c>
      <c r="L80" s="53" t="s">
        <v>138</v>
      </c>
      <c r="M80" s="18">
        <v>2</v>
      </c>
      <c r="N80" s="216"/>
      <c r="O80" s="9" t="s">
        <v>46</v>
      </c>
      <c r="Q80" s="107" t="str">
        <f>CONCATENATE(P$76,C80)</f>
        <v>SG720259_001</v>
      </c>
    </row>
    <row r="81" spans="1:17" ht="13" x14ac:dyDescent="0.25">
      <c r="A81" s="65"/>
      <c r="B81" s="36"/>
      <c r="C81" s="27"/>
      <c r="D81" s="68"/>
      <c r="E81" s="68"/>
      <c r="F81" s="68"/>
      <c r="G81" s="68"/>
      <c r="H81" s="36"/>
      <c r="I81" s="71"/>
      <c r="J81" s="68"/>
      <c r="K81" s="70"/>
      <c r="L81" s="24"/>
      <c r="M81" s="27"/>
      <c r="N81" s="69"/>
      <c r="O81" s="9"/>
    </row>
    <row r="82" spans="1:17" ht="25" x14ac:dyDescent="0.25">
      <c r="A82" s="52" t="s">
        <v>139</v>
      </c>
      <c r="B82" s="13" t="s">
        <v>140</v>
      </c>
      <c r="C82" s="39" t="s">
        <v>519</v>
      </c>
      <c r="D82" s="38">
        <v>689030</v>
      </c>
      <c r="E82" s="38">
        <v>284010</v>
      </c>
      <c r="F82" s="38">
        <f t="shared" si="4"/>
        <v>2689030</v>
      </c>
      <c r="G82" s="38">
        <f t="shared" si="5"/>
        <v>1284010</v>
      </c>
      <c r="H82" s="40" t="s">
        <v>141</v>
      </c>
      <c r="I82" s="41" t="s">
        <v>637</v>
      </c>
      <c r="J82" s="10">
        <v>35600</v>
      </c>
      <c r="K82" s="12" t="s">
        <v>44</v>
      </c>
      <c r="L82" s="11" t="s">
        <v>142</v>
      </c>
      <c r="M82" s="10">
        <v>1</v>
      </c>
      <c r="N82" s="52" t="s">
        <v>44</v>
      </c>
      <c r="O82" s="9" t="s">
        <v>143</v>
      </c>
      <c r="P82" s="3" t="str">
        <f>MID(A82,1,2)</f>
        <v>SH</v>
      </c>
      <c r="Q82" s="3" t="str">
        <f>CONCATENATE(P$82,C82)</f>
        <v>SH689284_001</v>
      </c>
    </row>
    <row r="83" spans="1:17" ht="13" x14ac:dyDescent="0.25">
      <c r="A83" s="65"/>
      <c r="B83" s="36"/>
      <c r="C83" s="27"/>
      <c r="D83" s="68"/>
      <c r="E83" s="68"/>
      <c r="F83" s="68"/>
      <c r="G83" s="68"/>
      <c r="H83" s="36"/>
      <c r="I83" s="71"/>
      <c r="J83" s="68"/>
      <c r="K83" s="70"/>
      <c r="L83" s="24"/>
      <c r="M83" s="27"/>
      <c r="N83" s="69"/>
      <c r="O83" s="9"/>
    </row>
    <row r="84" spans="1:17" x14ac:dyDescent="0.25">
      <c r="A84" s="216" t="s">
        <v>90</v>
      </c>
      <c r="B84" s="21" t="s">
        <v>91</v>
      </c>
      <c r="C84" s="51" t="s">
        <v>579</v>
      </c>
      <c r="D84" s="22">
        <v>621529</v>
      </c>
      <c r="E84" s="22">
        <v>238055</v>
      </c>
      <c r="F84" s="22">
        <f t="shared" si="4"/>
        <v>2621529</v>
      </c>
      <c r="G84" s="22">
        <f t="shared" si="5"/>
        <v>1238055</v>
      </c>
      <c r="H84" s="21" t="s">
        <v>92</v>
      </c>
      <c r="I84" s="21" t="s">
        <v>44</v>
      </c>
      <c r="J84" s="18">
        <v>5847</v>
      </c>
      <c r="K84" s="20" t="s">
        <v>72</v>
      </c>
      <c r="L84" s="19" t="s">
        <v>93</v>
      </c>
      <c r="M84" s="18">
        <v>2</v>
      </c>
      <c r="N84" s="216" t="s">
        <v>94</v>
      </c>
      <c r="O84" s="9" t="s">
        <v>95</v>
      </c>
      <c r="P84" s="107" t="str">
        <f>MID(A84,1,2)</f>
        <v>SO</v>
      </c>
      <c r="Q84" s="107" t="str">
        <f>CONCATENATE(P$84,C84)</f>
        <v>SO621238_001</v>
      </c>
    </row>
    <row r="85" spans="1:17" ht="13" x14ac:dyDescent="0.25">
      <c r="A85" s="216"/>
      <c r="B85" s="13" t="s">
        <v>96</v>
      </c>
      <c r="C85" s="10" t="s">
        <v>525</v>
      </c>
      <c r="D85" s="17">
        <v>635727</v>
      </c>
      <c r="E85" s="17">
        <v>244191</v>
      </c>
      <c r="F85" s="17">
        <f t="shared" si="4"/>
        <v>2635727</v>
      </c>
      <c r="G85" s="17">
        <f t="shared" si="5"/>
        <v>1244191</v>
      </c>
      <c r="H85" s="13" t="s">
        <v>97</v>
      </c>
      <c r="I85" s="13" t="s">
        <v>98</v>
      </c>
      <c r="J85" s="10">
        <v>17280</v>
      </c>
      <c r="K85" s="12" t="s">
        <v>99</v>
      </c>
      <c r="L85" s="11" t="s">
        <v>100</v>
      </c>
      <c r="M85" s="10">
        <v>1</v>
      </c>
      <c r="N85" s="216"/>
      <c r="O85" s="9" t="s">
        <v>46</v>
      </c>
      <c r="Q85" s="107" t="str">
        <f>CONCATENATE(P$84,C85)</f>
        <v>SO635244_001</v>
      </c>
    </row>
    <row r="86" spans="1:17" ht="13" x14ac:dyDescent="0.25">
      <c r="A86" s="216"/>
      <c r="B86" s="13" t="s">
        <v>101</v>
      </c>
      <c r="C86" s="10" t="s">
        <v>526</v>
      </c>
      <c r="D86" s="17">
        <v>607531</v>
      </c>
      <c r="E86" s="17">
        <v>229338</v>
      </c>
      <c r="F86" s="17">
        <f t="shared" si="4"/>
        <v>2607531</v>
      </c>
      <c r="G86" s="17">
        <f t="shared" si="5"/>
        <v>1229338</v>
      </c>
      <c r="H86" s="13" t="s">
        <v>102</v>
      </c>
      <c r="I86" s="13" t="s">
        <v>103</v>
      </c>
      <c r="J86" s="10">
        <v>16599</v>
      </c>
      <c r="K86" s="12" t="s">
        <v>104</v>
      </c>
      <c r="L86" s="11" t="s">
        <v>105</v>
      </c>
      <c r="M86" s="10">
        <v>1</v>
      </c>
      <c r="N86" s="216"/>
      <c r="O86" s="9" t="s">
        <v>41</v>
      </c>
      <c r="Q86" s="107" t="str">
        <f>CONCATENATE(P$84,C86)</f>
        <v>SO607229_001</v>
      </c>
    </row>
    <row r="87" spans="1:17" ht="13" x14ac:dyDescent="0.25">
      <c r="A87" s="65"/>
      <c r="B87" s="36"/>
      <c r="C87" s="27"/>
      <c r="D87" s="68"/>
      <c r="E87" s="68"/>
      <c r="F87" s="68"/>
      <c r="G87" s="68"/>
      <c r="H87" s="36"/>
      <c r="I87" s="71"/>
      <c r="J87" s="68"/>
      <c r="K87" s="70"/>
      <c r="L87" s="24"/>
      <c r="M87" s="27"/>
      <c r="N87" s="69"/>
      <c r="O87" s="9"/>
    </row>
    <row r="88" spans="1:17" ht="25" x14ac:dyDescent="0.25">
      <c r="A88" s="216" t="s">
        <v>264</v>
      </c>
      <c r="B88" s="21" t="s">
        <v>271</v>
      </c>
      <c r="C88" s="18" t="s">
        <v>529</v>
      </c>
      <c r="D88" s="22">
        <v>698777</v>
      </c>
      <c r="E88" s="22">
        <v>219874</v>
      </c>
      <c r="F88" s="22">
        <f t="shared" si="4"/>
        <v>2698777</v>
      </c>
      <c r="G88" s="22">
        <f t="shared" si="5"/>
        <v>1219874</v>
      </c>
      <c r="H88" s="21" t="s">
        <v>272</v>
      </c>
      <c r="I88" s="21"/>
      <c r="J88" s="22">
        <v>14949</v>
      </c>
      <c r="K88" s="34" t="s">
        <v>44</v>
      </c>
      <c r="L88" s="20"/>
      <c r="M88" s="18">
        <v>2</v>
      </c>
      <c r="N88" s="217" t="s">
        <v>267</v>
      </c>
      <c r="O88" s="9" t="s">
        <v>154</v>
      </c>
      <c r="P88" s="3" t="str">
        <f>MID(A88,1,2)</f>
        <v>SZ</v>
      </c>
      <c r="Q88" s="3" t="str">
        <f>CONCATENATE(P$88,C88)</f>
        <v>SZ698219_001</v>
      </c>
    </row>
    <row r="89" spans="1:17" ht="37.5" x14ac:dyDescent="0.25">
      <c r="A89" s="216"/>
      <c r="B89" s="21" t="s">
        <v>265</v>
      </c>
      <c r="C89" s="18" t="s">
        <v>527</v>
      </c>
      <c r="D89" s="22">
        <v>675851</v>
      </c>
      <c r="E89" s="22">
        <v>214499</v>
      </c>
      <c r="F89" s="22">
        <f t="shared" si="4"/>
        <v>2675851</v>
      </c>
      <c r="G89" s="22">
        <f t="shared" si="5"/>
        <v>1214499</v>
      </c>
      <c r="H89" s="21" t="s">
        <v>266</v>
      </c>
      <c r="I89" s="21" t="s">
        <v>44</v>
      </c>
      <c r="J89" s="22">
        <v>12395</v>
      </c>
      <c r="K89" s="34" t="s">
        <v>44</v>
      </c>
      <c r="L89" s="26" t="s">
        <v>44</v>
      </c>
      <c r="M89" s="18">
        <v>2</v>
      </c>
      <c r="N89" s="218"/>
      <c r="O89" s="9" t="s">
        <v>268</v>
      </c>
      <c r="Q89" s="3" t="str">
        <f>CONCATENATE(P$88,C89)</f>
        <v>SZ675214_001</v>
      </c>
    </row>
    <row r="90" spans="1:17" ht="13" x14ac:dyDescent="0.25">
      <c r="A90" s="216"/>
      <c r="B90" s="13" t="s">
        <v>269</v>
      </c>
      <c r="C90" s="10" t="s">
        <v>528</v>
      </c>
      <c r="D90" s="17">
        <v>692153</v>
      </c>
      <c r="E90" s="17">
        <v>208820</v>
      </c>
      <c r="F90" s="17">
        <f t="shared" si="4"/>
        <v>2692153</v>
      </c>
      <c r="G90" s="17">
        <f t="shared" si="5"/>
        <v>1208820</v>
      </c>
      <c r="H90" s="13" t="s">
        <v>270</v>
      </c>
      <c r="I90" s="13" t="s">
        <v>44</v>
      </c>
      <c r="J90" s="17">
        <v>14880</v>
      </c>
      <c r="K90" s="25" t="s">
        <v>44</v>
      </c>
      <c r="L90" s="24" t="s">
        <v>44</v>
      </c>
      <c r="M90" s="10">
        <v>1</v>
      </c>
      <c r="N90" s="219"/>
      <c r="O90" s="9" t="s">
        <v>41</v>
      </c>
      <c r="Q90" s="3" t="str">
        <f>CONCATENATE(P$88,C90)</f>
        <v>SZ692208_001</v>
      </c>
    </row>
    <row r="91" spans="1:17" ht="13" x14ac:dyDescent="0.25">
      <c r="A91" s="65"/>
      <c r="B91" s="36"/>
      <c r="C91" s="27"/>
      <c r="D91" s="68"/>
      <c r="E91" s="68"/>
      <c r="F91" s="68"/>
      <c r="G91" s="68"/>
      <c r="H91" s="36"/>
      <c r="I91" s="71"/>
      <c r="J91" s="68"/>
      <c r="K91" s="70"/>
      <c r="L91" s="24"/>
      <c r="M91" s="27"/>
      <c r="N91" s="69"/>
      <c r="O91" s="9"/>
    </row>
    <row r="92" spans="1:17" ht="25" x14ac:dyDescent="0.25">
      <c r="A92" s="217" t="s">
        <v>144</v>
      </c>
      <c r="B92" s="21" t="s">
        <v>145</v>
      </c>
      <c r="C92" s="18" t="s">
        <v>530</v>
      </c>
      <c r="D92" s="22">
        <v>739513</v>
      </c>
      <c r="E92" s="22">
        <v>267791</v>
      </c>
      <c r="F92" s="22">
        <f t="shared" si="4"/>
        <v>2739513</v>
      </c>
      <c r="G92" s="22">
        <f t="shared" si="5"/>
        <v>1267791</v>
      </c>
      <c r="H92" s="21" t="s">
        <v>146</v>
      </c>
      <c r="I92" s="21" t="s">
        <v>147</v>
      </c>
      <c r="J92" s="18">
        <v>12763</v>
      </c>
      <c r="K92" s="20"/>
      <c r="L92" s="19"/>
      <c r="M92" s="18">
        <v>2</v>
      </c>
      <c r="N92" s="217" t="s">
        <v>148</v>
      </c>
      <c r="O92" s="9" t="s">
        <v>149</v>
      </c>
      <c r="P92" s="107" t="str">
        <f>MID(A92,1,2)</f>
        <v>TG</v>
      </c>
      <c r="Q92" s="107" t="str">
        <f>CONCATENATE(P$92,C92)</f>
        <v>TG739267_001</v>
      </c>
    </row>
    <row r="93" spans="1:17" ht="13" x14ac:dyDescent="0.25">
      <c r="A93" s="217"/>
      <c r="B93" s="13" t="s">
        <v>150</v>
      </c>
      <c r="C93" s="10" t="s">
        <v>531</v>
      </c>
      <c r="D93" s="17">
        <v>710297</v>
      </c>
      <c r="E93" s="17">
        <v>268177</v>
      </c>
      <c r="F93" s="17">
        <f t="shared" ref="F93:F130" si="6">IF(D93&gt;0,D93+2000000," ")</f>
        <v>2710297</v>
      </c>
      <c r="G93" s="17">
        <f t="shared" ref="G93:G130" si="7">IF(E93&gt;0,E93+1000000," ")</f>
        <v>1268177</v>
      </c>
      <c r="H93" s="13" t="s">
        <v>151</v>
      </c>
      <c r="I93" s="13" t="s">
        <v>44</v>
      </c>
      <c r="J93" s="10">
        <v>24400</v>
      </c>
      <c r="K93" s="12" t="s">
        <v>104</v>
      </c>
      <c r="L93" s="11"/>
      <c r="M93" s="10">
        <v>1</v>
      </c>
      <c r="N93" s="217"/>
      <c r="O93" s="9" t="s">
        <v>41</v>
      </c>
      <c r="Q93" s="107" t="str">
        <f>CONCATENATE(P$92,C93)</f>
        <v>TG710268_001</v>
      </c>
    </row>
    <row r="94" spans="1:17" ht="25" x14ac:dyDescent="0.25">
      <c r="A94" s="217"/>
      <c r="B94" s="21" t="s">
        <v>152</v>
      </c>
      <c r="C94" s="18" t="s">
        <v>532</v>
      </c>
      <c r="D94" s="22">
        <v>730585</v>
      </c>
      <c r="E94" s="22">
        <v>278520</v>
      </c>
      <c r="F94" s="22">
        <f t="shared" si="6"/>
        <v>2730585</v>
      </c>
      <c r="G94" s="22">
        <f t="shared" si="7"/>
        <v>1278520</v>
      </c>
      <c r="H94" s="21" t="s">
        <v>153</v>
      </c>
      <c r="I94" s="21" t="s">
        <v>44</v>
      </c>
      <c r="J94" s="18">
        <v>20800</v>
      </c>
      <c r="K94" s="20" t="s">
        <v>44</v>
      </c>
      <c r="L94" s="19"/>
      <c r="M94" s="18">
        <v>2</v>
      </c>
      <c r="N94" s="217"/>
      <c r="O94" s="9" t="s">
        <v>154</v>
      </c>
      <c r="Q94" s="107" t="str">
        <f>CONCATENATE(P$92,C94)</f>
        <v>TG730278_001</v>
      </c>
    </row>
    <row r="95" spans="1:17" ht="13" x14ac:dyDescent="0.25">
      <c r="A95" s="65"/>
      <c r="B95" s="36"/>
      <c r="C95" s="27"/>
      <c r="D95" s="68"/>
      <c r="E95" s="68"/>
      <c r="F95" s="68"/>
      <c r="G95" s="68"/>
      <c r="H95" s="36"/>
      <c r="I95" s="71"/>
      <c r="J95" s="68"/>
      <c r="K95" s="70"/>
      <c r="L95" s="24"/>
      <c r="M95" s="27"/>
      <c r="N95" s="69"/>
      <c r="O95" s="9"/>
    </row>
    <row r="96" spans="1:17" ht="25" x14ac:dyDescent="0.25">
      <c r="A96" s="216" t="s">
        <v>312</v>
      </c>
      <c r="B96" s="32" t="s">
        <v>313</v>
      </c>
      <c r="C96" s="50" t="s">
        <v>636</v>
      </c>
      <c r="D96" s="49">
        <v>690137</v>
      </c>
      <c r="E96" s="49">
        <v>153818</v>
      </c>
      <c r="F96" s="49">
        <f t="shared" si="6"/>
        <v>2690137</v>
      </c>
      <c r="G96" s="49">
        <f t="shared" si="7"/>
        <v>1153818</v>
      </c>
      <c r="H96" s="48" t="s">
        <v>635</v>
      </c>
      <c r="I96" s="32" t="s">
        <v>314</v>
      </c>
      <c r="J96" s="31">
        <v>1175</v>
      </c>
      <c r="K96" s="9"/>
      <c r="L96" s="26" t="s">
        <v>315</v>
      </c>
      <c r="M96" s="31">
        <v>2</v>
      </c>
      <c r="N96" s="220" t="s">
        <v>316</v>
      </c>
      <c r="O96" s="9" t="s">
        <v>317</v>
      </c>
      <c r="P96" s="3" t="str">
        <f>MID(A96,1,2)</f>
        <v>TI</v>
      </c>
      <c r="Q96" s="3" t="str">
        <f t="shared" ref="Q96:Q102" si="8">CONCATENATE(P$96,C96)</f>
        <v>TI690153_001</v>
      </c>
    </row>
    <row r="97" spans="1:17" ht="26" x14ac:dyDescent="0.3">
      <c r="A97" s="216"/>
      <c r="B97" s="13" t="s">
        <v>318</v>
      </c>
      <c r="C97" s="39" t="s">
        <v>533</v>
      </c>
      <c r="D97" s="38">
        <v>721790</v>
      </c>
      <c r="E97" s="47">
        <v>117210</v>
      </c>
      <c r="F97" s="47">
        <f t="shared" si="6"/>
        <v>2721790</v>
      </c>
      <c r="G97" s="47">
        <f t="shared" si="7"/>
        <v>1117210</v>
      </c>
      <c r="H97" s="46" t="s">
        <v>319</v>
      </c>
      <c r="I97" s="21" t="s">
        <v>44</v>
      </c>
      <c r="J97" s="27">
        <v>6164</v>
      </c>
      <c r="K97" s="35"/>
      <c r="L97" s="24" t="s">
        <v>320</v>
      </c>
      <c r="M97" s="27">
        <v>1</v>
      </c>
      <c r="N97" s="220"/>
      <c r="O97" s="9" t="s">
        <v>109</v>
      </c>
      <c r="Q97" s="3" t="str">
        <f t="shared" si="8"/>
        <v>TI721117_001</v>
      </c>
    </row>
    <row r="98" spans="1:17" ht="25" x14ac:dyDescent="0.25">
      <c r="A98" s="216"/>
      <c r="B98" s="21" t="s">
        <v>321</v>
      </c>
      <c r="C98" s="18" t="s">
        <v>534</v>
      </c>
      <c r="D98" s="22">
        <v>717778</v>
      </c>
      <c r="E98" s="22">
        <v>134376</v>
      </c>
      <c r="F98" s="22">
        <f t="shared" si="6"/>
        <v>2717778</v>
      </c>
      <c r="G98" s="22">
        <f t="shared" si="7"/>
        <v>1134376</v>
      </c>
      <c r="H98" s="21" t="s">
        <v>322</v>
      </c>
      <c r="I98" s="21" t="s">
        <v>44</v>
      </c>
      <c r="J98" s="28">
        <v>5956</v>
      </c>
      <c r="K98" s="9"/>
      <c r="L98" s="26" t="s">
        <v>44</v>
      </c>
      <c r="M98" s="28">
        <v>2</v>
      </c>
      <c r="N98" s="220"/>
      <c r="O98" s="9" t="s">
        <v>323</v>
      </c>
      <c r="Q98" s="3" t="str">
        <f t="shared" si="8"/>
        <v>TI717134_001</v>
      </c>
    </row>
    <row r="99" spans="1:17" ht="25" x14ac:dyDescent="0.25">
      <c r="A99" s="216"/>
      <c r="B99" s="45" t="s">
        <v>324</v>
      </c>
      <c r="C99" s="44" t="s">
        <v>535</v>
      </c>
      <c r="D99" s="43">
        <v>722411</v>
      </c>
      <c r="E99" s="43">
        <v>78219</v>
      </c>
      <c r="F99" s="43">
        <f t="shared" si="6"/>
        <v>2722411</v>
      </c>
      <c r="G99" s="43">
        <f t="shared" si="7"/>
        <v>1078219</v>
      </c>
      <c r="H99" s="29" t="s">
        <v>325</v>
      </c>
      <c r="I99" s="21" t="s">
        <v>44</v>
      </c>
      <c r="J99" s="28">
        <v>8074</v>
      </c>
      <c r="K99" s="9"/>
      <c r="L99" s="26" t="s">
        <v>326</v>
      </c>
      <c r="M99" s="28">
        <v>2</v>
      </c>
      <c r="N99" s="220"/>
      <c r="O99" s="9" t="s">
        <v>327</v>
      </c>
      <c r="Q99" s="3" t="str">
        <f t="shared" si="8"/>
        <v>TI722078_001</v>
      </c>
    </row>
    <row r="100" spans="1:17" ht="26" x14ac:dyDescent="0.25">
      <c r="A100" s="216"/>
      <c r="B100" s="13" t="s">
        <v>328</v>
      </c>
      <c r="C100" s="39" t="s">
        <v>536</v>
      </c>
      <c r="D100" s="38">
        <v>705430</v>
      </c>
      <c r="E100" s="38">
        <v>113424</v>
      </c>
      <c r="F100" s="38">
        <f t="shared" si="6"/>
        <v>2705430</v>
      </c>
      <c r="G100" s="38">
        <f t="shared" si="7"/>
        <v>1113424</v>
      </c>
      <c r="H100" s="42" t="s">
        <v>329</v>
      </c>
      <c r="I100" s="41" t="s">
        <v>330</v>
      </c>
      <c r="J100" s="27">
        <v>14114</v>
      </c>
      <c r="K100" s="35"/>
      <c r="L100" s="24" t="s">
        <v>331</v>
      </c>
      <c r="M100" s="27">
        <v>1</v>
      </c>
      <c r="N100" s="220"/>
      <c r="O100" s="9" t="s">
        <v>46</v>
      </c>
      <c r="Q100" s="3" t="str">
        <f t="shared" si="8"/>
        <v>TI705113_001</v>
      </c>
    </row>
    <row r="101" spans="1:17" ht="13" x14ac:dyDescent="0.25">
      <c r="A101" s="216"/>
      <c r="B101" s="40" t="s">
        <v>332</v>
      </c>
      <c r="C101" s="39" t="s">
        <v>537</v>
      </c>
      <c r="D101" s="38">
        <v>716288</v>
      </c>
      <c r="E101" s="38">
        <v>96599</v>
      </c>
      <c r="F101" s="38">
        <f t="shared" si="6"/>
        <v>2716288</v>
      </c>
      <c r="G101" s="38">
        <f t="shared" si="7"/>
        <v>1096599</v>
      </c>
      <c r="H101" s="40" t="s">
        <v>333</v>
      </c>
      <c r="I101" s="13" t="s">
        <v>334</v>
      </c>
      <c r="J101" s="27">
        <v>68473</v>
      </c>
      <c r="K101" s="35"/>
      <c r="L101" s="24" t="s">
        <v>335</v>
      </c>
      <c r="M101" s="27">
        <v>1</v>
      </c>
      <c r="N101" s="220"/>
      <c r="O101" s="9" t="s">
        <v>336</v>
      </c>
      <c r="Q101" s="3" t="str">
        <f t="shared" si="8"/>
        <v>TI716096_001</v>
      </c>
    </row>
    <row r="102" spans="1:17" ht="13" x14ac:dyDescent="0.25">
      <c r="A102" s="216"/>
      <c r="B102" s="36" t="s">
        <v>337</v>
      </c>
      <c r="C102" s="39" t="s">
        <v>538</v>
      </c>
      <c r="D102" s="38">
        <v>719773</v>
      </c>
      <c r="E102" s="38">
        <v>81959</v>
      </c>
      <c r="F102" s="38">
        <f t="shared" si="6"/>
        <v>2719773</v>
      </c>
      <c r="G102" s="38">
        <f t="shared" si="7"/>
        <v>1081959</v>
      </c>
      <c r="H102" s="37" t="s">
        <v>338</v>
      </c>
      <c r="I102" s="36" t="s">
        <v>339</v>
      </c>
      <c r="J102" s="27">
        <v>15481</v>
      </c>
      <c r="K102" s="35"/>
      <c r="L102" s="24" t="s">
        <v>326</v>
      </c>
      <c r="M102" s="27">
        <v>1</v>
      </c>
      <c r="N102" s="220"/>
      <c r="O102" s="9" t="s">
        <v>46</v>
      </c>
      <c r="Q102" s="3" t="str">
        <f t="shared" si="8"/>
        <v>TI719081_001</v>
      </c>
    </row>
    <row r="103" spans="1:17" ht="13" x14ac:dyDescent="0.25">
      <c r="A103" s="65"/>
      <c r="B103" s="36"/>
      <c r="C103" s="27"/>
      <c r="D103" s="68"/>
      <c r="E103" s="68"/>
      <c r="F103" s="68"/>
      <c r="G103" s="68"/>
      <c r="H103" s="36"/>
      <c r="I103" s="71"/>
      <c r="J103" s="68"/>
      <c r="K103" s="70"/>
      <c r="L103" s="24"/>
      <c r="M103" s="27"/>
      <c r="N103" s="69"/>
      <c r="O103" s="9"/>
    </row>
    <row r="104" spans="1:17" ht="25" x14ac:dyDescent="0.25">
      <c r="A104" s="216" t="s">
        <v>273</v>
      </c>
      <c r="B104" s="32" t="s">
        <v>274</v>
      </c>
      <c r="C104" s="23" t="s">
        <v>539</v>
      </c>
      <c r="D104" s="33">
        <v>690231</v>
      </c>
      <c r="E104" s="33">
        <v>194795</v>
      </c>
      <c r="F104" s="33">
        <f t="shared" si="6"/>
        <v>2690231</v>
      </c>
      <c r="G104" s="33">
        <f t="shared" si="7"/>
        <v>1194795</v>
      </c>
      <c r="H104" s="32" t="s">
        <v>275</v>
      </c>
      <c r="I104" s="32" t="s">
        <v>276</v>
      </c>
      <c r="J104" s="22">
        <v>1959</v>
      </c>
      <c r="K104" s="34" t="s">
        <v>44</v>
      </c>
      <c r="L104" s="26" t="s">
        <v>277</v>
      </c>
      <c r="M104" s="23">
        <v>2</v>
      </c>
      <c r="N104" s="216" t="s">
        <v>278</v>
      </c>
      <c r="O104" s="9" t="s">
        <v>279</v>
      </c>
      <c r="P104" s="107" t="str">
        <f>MID(A104,1,2)</f>
        <v>UR</v>
      </c>
      <c r="Q104" s="107" t="str">
        <f>CONCATENATE(P$104,C104)</f>
        <v>UR690194_001</v>
      </c>
    </row>
    <row r="105" spans="1:17" ht="25" x14ac:dyDescent="0.25">
      <c r="A105" s="216"/>
      <c r="B105" s="21" t="s">
        <v>280</v>
      </c>
      <c r="C105" s="18" t="s">
        <v>540</v>
      </c>
      <c r="D105" s="22">
        <v>687906</v>
      </c>
      <c r="E105" s="22">
        <v>169232</v>
      </c>
      <c r="F105" s="22">
        <f t="shared" si="6"/>
        <v>2687906</v>
      </c>
      <c r="G105" s="22">
        <f t="shared" si="7"/>
        <v>1169232</v>
      </c>
      <c r="H105" s="21" t="s">
        <v>281</v>
      </c>
      <c r="I105" s="21" t="s">
        <v>282</v>
      </c>
      <c r="J105" s="22">
        <v>436</v>
      </c>
      <c r="K105" s="34" t="s">
        <v>44</v>
      </c>
      <c r="L105" s="26" t="s">
        <v>283</v>
      </c>
      <c r="M105" s="18">
        <v>2</v>
      </c>
      <c r="N105" s="216"/>
      <c r="O105" s="9" t="s">
        <v>134</v>
      </c>
      <c r="Q105" s="107" t="str">
        <f>CONCATENATE(P$104,C105)</f>
        <v>UR687169_001</v>
      </c>
    </row>
    <row r="106" spans="1:17" ht="13" x14ac:dyDescent="0.25">
      <c r="A106" s="65"/>
      <c r="B106" s="36"/>
      <c r="C106" s="27"/>
      <c r="D106" s="68"/>
      <c r="E106" s="68"/>
      <c r="F106" s="68"/>
      <c r="G106" s="68"/>
      <c r="H106" s="36"/>
      <c r="I106" s="71"/>
      <c r="J106" s="68"/>
      <c r="K106" s="70"/>
      <c r="L106" s="24"/>
      <c r="M106" s="27"/>
      <c r="N106" s="69"/>
      <c r="O106" s="9"/>
    </row>
    <row r="107" spans="1:17" ht="25" x14ac:dyDescent="0.25">
      <c r="A107" s="216" t="s">
        <v>415</v>
      </c>
      <c r="B107" s="32" t="s">
        <v>416</v>
      </c>
      <c r="C107" s="23" t="s">
        <v>541</v>
      </c>
      <c r="D107" s="33">
        <v>562896</v>
      </c>
      <c r="E107" s="33">
        <v>129874</v>
      </c>
      <c r="F107" s="33">
        <f t="shared" si="6"/>
        <v>2562896</v>
      </c>
      <c r="G107" s="33">
        <f t="shared" si="7"/>
        <v>1129874</v>
      </c>
      <c r="H107" s="32" t="s">
        <v>417</v>
      </c>
      <c r="I107" s="32" t="s">
        <v>418</v>
      </c>
      <c r="J107" s="31">
        <v>9892</v>
      </c>
      <c r="K107" s="20" t="s">
        <v>419</v>
      </c>
      <c r="L107" s="26" t="s">
        <v>420</v>
      </c>
      <c r="M107" s="23">
        <v>2</v>
      </c>
      <c r="N107" s="217" t="s">
        <v>421</v>
      </c>
      <c r="O107" s="9" t="s">
        <v>134</v>
      </c>
      <c r="P107" s="3" t="str">
        <f>MID(A107,1,2)</f>
        <v>VD</v>
      </c>
      <c r="Q107" s="3" t="str">
        <f t="shared" ref="Q107:Q118" si="9">CONCATENATE(P$107,C107)</f>
        <v>VD562129_001</v>
      </c>
    </row>
    <row r="108" spans="1:17" ht="25" x14ac:dyDescent="0.25">
      <c r="A108" s="216"/>
      <c r="B108" s="21" t="s">
        <v>422</v>
      </c>
      <c r="C108" s="18" t="s">
        <v>542</v>
      </c>
      <c r="D108" s="22">
        <v>577426</v>
      </c>
      <c r="E108" s="22">
        <v>147616</v>
      </c>
      <c r="F108" s="22">
        <f t="shared" si="6"/>
        <v>2577426</v>
      </c>
      <c r="G108" s="22">
        <f t="shared" si="7"/>
        <v>1147616</v>
      </c>
      <c r="H108" s="21" t="s">
        <v>423</v>
      </c>
      <c r="I108" s="21" t="s">
        <v>44</v>
      </c>
      <c r="J108" s="28">
        <v>3358</v>
      </c>
      <c r="K108" s="20" t="s">
        <v>424</v>
      </c>
      <c r="L108" s="26" t="s">
        <v>44</v>
      </c>
      <c r="M108" s="18">
        <v>2</v>
      </c>
      <c r="N108" s="218"/>
      <c r="O108" s="9" t="s">
        <v>134</v>
      </c>
      <c r="Q108" s="3" t="str">
        <f t="shared" si="9"/>
        <v>VD577147_001</v>
      </c>
    </row>
    <row r="109" spans="1:17" ht="25" x14ac:dyDescent="0.25">
      <c r="A109" s="216"/>
      <c r="B109" s="21" t="s">
        <v>425</v>
      </c>
      <c r="C109" s="18" t="s">
        <v>543</v>
      </c>
      <c r="D109" s="22">
        <v>538325</v>
      </c>
      <c r="E109" s="22">
        <v>165732</v>
      </c>
      <c r="F109" s="22">
        <f t="shared" si="6"/>
        <v>2538325</v>
      </c>
      <c r="G109" s="22">
        <f t="shared" si="7"/>
        <v>1165732</v>
      </c>
      <c r="H109" s="21" t="s">
        <v>426</v>
      </c>
      <c r="I109" s="30" t="s">
        <v>427</v>
      </c>
      <c r="J109" s="28">
        <v>5391</v>
      </c>
      <c r="K109" s="20" t="s">
        <v>428</v>
      </c>
      <c r="L109" s="26" t="s">
        <v>429</v>
      </c>
      <c r="M109" s="18">
        <v>2</v>
      </c>
      <c r="N109" s="218"/>
      <c r="O109" s="9" t="s">
        <v>430</v>
      </c>
      <c r="Q109" s="3" t="str">
        <f t="shared" si="9"/>
        <v>VD538165_001</v>
      </c>
    </row>
    <row r="110" spans="1:17" ht="26" x14ac:dyDescent="0.25">
      <c r="A110" s="216"/>
      <c r="B110" s="13" t="s">
        <v>431</v>
      </c>
      <c r="C110" s="10" t="s">
        <v>544</v>
      </c>
      <c r="D110" s="17">
        <v>537275</v>
      </c>
      <c r="E110" s="17">
        <v>151802</v>
      </c>
      <c r="F110" s="17">
        <f t="shared" si="6"/>
        <v>2537275</v>
      </c>
      <c r="G110" s="17">
        <f t="shared" si="7"/>
        <v>1151802</v>
      </c>
      <c r="H110" s="13" t="s">
        <v>432</v>
      </c>
      <c r="I110" s="13" t="s">
        <v>433</v>
      </c>
      <c r="J110" s="27">
        <v>132788</v>
      </c>
      <c r="K110" s="12" t="s">
        <v>434</v>
      </c>
      <c r="L110" s="24" t="s">
        <v>435</v>
      </c>
      <c r="M110" s="10">
        <v>1</v>
      </c>
      <c r="N110" s="218"/>
      <c r="O110" s="9" t="s">
        <v>79</v>
      </c>
      <c r="Q110" s="3" t="str">
        <f t="shared" si="9"/>
        <v>VD537151_001</v>
      </c>
    </row>
    <row r="111" spans="1:17" ht="25" x14ac:dyDescent="0.25">
      <c r="A111" s="216"/>
      <c r="B111" s="21" t="s">
        <v>459</v>
      </c>
      <c r="C111" s="18" t="s">
        <v>550</v>
      </c>
      <c r="D111" s="22">
        <v>507916</v>
      </c>
      <c r="E111" s="22">
        <v>162789</v>
      </c>
      <c r="F111" s="22">
        <f t="shared" si="6"/>
        <v>2507916</v>
      </c>
      <c r="G111" s="22">
        <f t="shared" si="7"/>
        <v>1162789</v>
      </c>
      <c r="H111" s="21" t="s">
        <v>460</v>
      </c>
      <c r="I111" s="21" t="s">
        <v>44</v>
      </c>
      <c r="J111" s="28">
        <v>4442</v>
      </c>
      <c r="K111" s="20" t="s">
        <v>461</v>
      </c>
      <c r="L111" s="26" t="s">
        <v>44</v>
      </c>
      <c r="M111" s="18">
        <v>2</v>
      </c>
      <c r="N111" s="218"/>
      <c r="O111" s="9" t="s">
        <v>134</v>
      </c>
      <c r="Q111" s="3" t="str">
        <f t="shared" si="9"/>
        <v>VD507162_001</v>
      </c>
    </row>
    <row r="112" spans="1:17" ht="13" x14ac:dyDescent="0.25">
      <c r="A112" s="216"/>
      <c r="B112" s="13" t="s">
        <v>444</v>
      </c>
      <c r="C112" s="10" t="s">
        <v>547</v>
      </c>
      <c r="D112" s="17">
        <v>557854</v>
      </c>
      <c r="E112" s="17">
        <v>143258</v>
      </c>
      <c r="F112" s="17">
        <f t="shared" si="6"/>
        <v>2557854</v>
      </c>
      <c r="G112" s="17">
        <f t="shared" si="7"/>
        <v>1143258</v>
      </c>
      <c r="H112" s="13" t="s">
        <v>445</v>
      </c>
      <c r="I112" s="13" t="s">
        <v>446</v>
      </c>
      <c r="J112" s="27">
        <v>25969</v>
      </c>
      <c r="K112" s="12" t="s">
        <v>447</v>
      </c>
      <c r="L112" s="24" t="s">
        <v>44</v>
      </c>
      <c r="M112" s="10">
        <v>1</v>
      </c>
      <c r="N112" s="218"/>
      <c r="O112" s="9" t="s">
        <v>46</v>
      </c>
      <c r="Q112" s="3" t="str">
        <f t="shared" si="9"/>
        <v>VD557143_001</v>
      </c>
    </row>
    <row r="113" spans="1:17" x14ac:dyDescent="0.25">
      <c r="A113" s="216"/>
      <c r="B113" s="21" t="s">
        <v>440</v>
      </c>
      <c r="C113" s="18" t="s">
        <v>546</v>
      </c>
      <c r="D113" s="22">
        <v>527373</v>
      </c>
      <c r="E113" s="22">
        <v>150881</v>
      </c>
      <c r="F113" s="22">
        <f t="shared" si="6"/>
        <v>2527373</v>
      </c>
      <c r="G113" s="22">
        <f t="shared" si="7"/>
        <v>1150881</v>
      </c>
      <c r="H113" s="21" t="s">
        <v>441</v>
      </c>
      <c r="I113" s="29" t="s">
        <v>442</v>
      </c>
      <c r="J113" s="28">
        <v>15251</v>
      </c>
      <c r="K113" s="20" t="s">
        <v>380</v>
      </c>
      <c r="L113" s="26" t="s">
        <v>443</v>
      </c>
      <c r="M113" s="18">
        <v>2</v>
      </c>
      <c r="N113" s="218"/>
      <c r="O113" s="9" t="s">
        <v>46</v>
      </c>
      <c r="Q113" s="3" t="str">
        <f t="shared" si="9"/>
        <v>VD527150_001</v>
      </c>
    </row>
    <row r="114" spans="1:17" ht="37.5" x14ac:dyDescent="0.25">
      <c r="A114" s="216"/>
      <c r="B114" s="21" t="s">
        <v>436</v>
      </c>
      <c r="C114" s="18" t="s">
        <v>545</v>
      </c>
      <c r="D114" s="22">
        <v>550525</v>
      </c>
      <c r="E114" s="22">
        <v>168639</v>
      </c>
      <c r="F114" s="22">
        <f t="shared" si="6"/>
        <v>2550525</v>
      </c>
      <c r="G114" s="22">
        <f t="shared" si="7"/>
        <v>1168639</v>
      </c>
      <c r="H114" s="21" t="s">
        <v>437</v>
      </c>
      <c r="I114" s="21" t="s">
        <v>438</v>
      </c>
      <c r="J114" s="28">
        <v>5667</v>
      </c>
      <c r="K114" s="20" t="s">
        <v>439</v>
      </c>
      <c r="L114" s="9" t="s">
        <v>429</v>
      </c>
      <c r="M114" s="18">
        <v>2</v>
      </c>
      <c r="N114" s="218"/>
      <c r="O114" s="9" t="s">
        <v>430</v>
      </c>
      <c r="Q114" s="3" t="str">
        <f t="shared" si="9"/>
        <v>VD550168_001</v>
      </c>
    </row>
    <row r="115" spans="1:17" ht="13" x14ac:dyDescent="0.25">
      <c r="A115" s="216"/>
      <c r="B115" s="13" t="s">
        <v>448</v>
      </c>
      <c r="C115" s="10" t="s">
        <v>548</v>
      </c>
      <c r="D115" s="17">
        <v>506668</v>
      </c>
      <c r="E115" s="17">
        <v>137615</v>
      </c>
      <c r="F115" s="17">
        <f t="shared" si="6"/>
        <v>2506668</v>
      </c>
      <c r="G115" s="17">
        <f t="shared" si="7"/>
        <v>1137615</v>
      </c>
      <c r="H115" s="13" t="s">
        <v>449</v>
      </c>
      <c r="I115" s="13" t="s">
        <v>450</v>
      </c>
      <c r="J115" s="27">
        <v>19502</v>
      </c>
      <c r="K115" s="12" t="s">
        <v>451</v>
      </c>
      <c r="L115" s="24" t="s">
        <v>452</v>
      </c>
      <c r="M115" s="10">
        <v>1</v>
      </c>
      <c r="N115" s="218"/>
      <c r="O115" s="9" t="s">
        <v>46</v>
      </c>
      <c r="Q115" s="3" t="str">
        <f t="shared" si="9"/>
        <v>VD506137_001</v>
      </c>
    </row>
    <row r="116" spans="1:17" ht="13" x14ac:dyDescent="0.25">
      <c r="A116" s="216"/>
      <c r="B116" s="13" t="s">
        <v>453</v>
      </c>
      <c r="C116" s="10" t="s">
        <v>549</v>
      </c>
      <c r="D116" s="17">
        <v>562075</v>
      </c>
      <c r="E116" s="17">
        <v>186389</v>
      </c>
      <c r="F116" s="17">
        <f t="shared" si="6"/>
        <v>2562075</v>
      </c>
      <c r="G116" s="17">
        <f t="shared" si="7"/>
        <v>1186389</v>
      </c>
      <c r="H116" s="13" t="s">
        <v>454</v>
      </c>
      <c r="I116" s="13" t="s">
        <v>455</v>
      </c>
      <c r="J116" s="27">
        <v>9275</v>
      </c>
      <c r="K116" s="12" t="s">
        <v>456</v>
      </c>
      <c r="L116" s="24" t="s">
        <v>457</v>
      </c>
      <c r="M116" s="10">
        <v>1</v>
      </c>
      <c r="N116" s="218"/>
      <c r="O116" s="9" t="s">
        <v>458</v>
      </c>
      <c r="Q116" s="3" t="str">
        <f t="shared" si="9"/>
        <v>VD562186_001</v>
      </c>
    </row>
    <row r="117" spans="1:17" ht="25" x14ac:dyDescent="0.25">
      <c r="A117" s="216"/>
      <c r="B117" s="21" t="s">
        <v>462</v>
      </c>
      <c r="C117" s="18" t="s">
        <v>551</v>
      </c>
      <c r="D117" s="22">
        <v>518856</v>
      </c>
      <c r="E117" s="22">
        <v>173795</v>
      </c>
      <c r="F117" s="22">
        <f t="shared" si="6"/>
        <v>2518856</v>
      </c>
      <c r="G117" s="22">
        <f t="shared" si="7"/>
        <v>1173795</v>
      </c>
      <c r="H117" s="21" t="s">
        <v>463</v>
      </c>
      <c r="I117" s="21" t="s">
        <v>44</v>
      </c>
      <c r="J117" s="28">
        <v>3610</v>
      </c>
      <c r="K117" s="20" t="s">
        <v>464</v>
      </c>
      <c r="L117" s="26" t="s">
        <v>44</v>
      </c>
      <c r="M117" s="18">
        <v>2</v>
      </c>
      <c r="N117" s="218"/>
      <c r="O117" s="9" t="s">
        <v>134</v>
      </c>
      <c r="Q117" s="3" t="str">
        <f t="shared" si="9"/>
        <v>VD518173_001</v>
      </c>
    </row>
    <row r="118" spans="1:17" ht="13" x14ac:dyDescent="0.25">
      <c r="A118" s="216"/>
      <c r="B118" s="13" t="s">
        <v>465</v>
      </c>
      <c r="C118" s="10" t="s">
        <v>552</v>
      </c>
      <c r="D118" s="17">
        <v>539353</v>
      </c>
      <c r="E118" s="17">
        <v>180105</v>
      </c>
      <c r="F118" s="17">
        <f t="shared" si="6"/>
        <v>2539353</v>
      </c>
      <c r="G118" s="17">
        <f t="shared" si="7"/>
        <v>1180105</v>
      </c>
      <c r="H118" s="13" t="s">
        <v>466</v>
      </c>
      <c r="I118" s="13" t="s">
        <v>467</v>
      </c>
      <c r="J118" s="27">
        <v>28894</v>
      </c>
      <c r="K118" s="12" t="s">
        <v>380</v>
      </c>
      <c r="L118" s="24" t="s">
        <v>468</v>
      </c>
      <c r="M118" s="10">
        <v>1</v>
      </c>
      <c r="N118" s="219"/>
      <c r="O118" s="9" t="s">
        <v>46</v>
      </c>
      <c r="Q118" s="3" t="str">
        <f t="shared" si="9"/>
        <v>VD539180_001</v>
      </c>
    </row>
    <row r="119" spans="1:17" ht="13" x14ac:dyDescent="0.25">
      <c r="A119" s="65"/>
      <c r="B119" s="36"/>
      <c r="C119" s="27"/>
      <c r="D119" s="68"/>
      <c r="E119" s="68"/>
      <c r="F119" s="68"/>
      <c r="G119" s="68"/>
      <c r="H119" s="36"/>
      <c r="I119" s="71"/>
      <c r="J119" s="68"/>
      <c r="K119" s="70"/>
      <c r="L119" s="24"/>
      <c r="M119" s="27"/>
      <c r="N119" s="69"/>
      <c r="O119" s="9"/>
    </row>
    <row r="120" spans="1:17" ht="26" x14ac:dyDescent="0.25">
      <c r="A120" s="216" t="s">
        <v>340</v>
      </c>
      <c r="B120" s="13" t="s">
        <v>341</v>
      </c>
      <c r="C120" s="10" t="s">
        <v>553</v>
      </c>
      <c r="D120" s="17">
        <v>641846</v>
      </c>
      <c r="E120" s="17">
        <v>129421</v>
      </c>
      <c r="F120" s="17">
        <f t="shared" si="6"/>
        <v>2641846</v>
      </c>
      <c r="G120" s="17">
        <f t="shared" si="7"/>
        <v>1129421</v>
      </c>
      <c r="H120" s="13" t="s">
        <v>342</v>
      </c>
      <c r="I120" s="13" t="s">
        <v>44</v>
      </c>
      <c r="J120" s="10">
        <v>12823</v>
      </c>
      <c r="K120" s="12" t="s">
        <v>343</v>
      </c>
      <c r="L120" s="24" t="s">
        <v>344</v>
      </c>
      <c r="M120" s="10">
        <v>1</v>
      </c>
      <c r="N120" s="217" t="s">
        <v>345</v>
      </c>
      <c r="O120" s="9" t="s">
        <v>346</v>
      </c>
      <c r="P120" s="107" t="str">
        <f>MID(A120,1,2)</f>
        <v>VS</v>
      </c>
      <c r="Q120" s="107" t="str">
        <f t="shared" ref="Q120:Q125" si="10">CONCATENATE(P$120,C120)</f>
        <v>VS641129_001</v>
      </c>
    </row>
    <row r="121" spans="1:17" ht="26" x14ac:dyDescent="0.25">
      <c r="A121" s="216"/>
      <c r="B121" s="13" t="s">
        <v>347</v>
      </c>
      <c r="C121" s="10" t="s">
        <v>554</v>
      </c>
      <c r="D121" s="17">
        <v>572637</v>
      </c>
      <c r="E121" s="17">
        <v>105956</v>
      </c>
      <c r="F121" s="17">
        <f t="shared" si="6"/>
        <v>2572637</v>
      </c>
      <c r="G121" s="17">
        <f t="shared" si="7"/>
        <v>1105956</v>
      </c>
      <c r="H121" s="13" t="s">
        <v>348</v>
      </c>
      <c r="I121" s="13" t="s">
        <v>44</v>
      </c>
      <c r="J121" s="10">
        <v>17342</v>
      </c>
      <c r="K121" s="12" t="s">
        <v>349</v>
      </c>
      <c r="L121" s="24" t="s">
        <v>44</v>
      </c>
      <c r="M121" s="10">
        <v>1</v>
      </c>
      <c r="N121" s="218"/>
      <c r="O121" s="9" t="s">
        <v>350</v>
      </c>
      <c r="Q121" s="107" t="str">
        <f t="shared" si="10"/>
        <v>VS572105_001</v>
      </c>
    </row>
    <row r="122" spans="1:17" ht="50" x14ac:dyDescent="0.25">
      <c r="A122" s="216"/>
      <c r="B122" s="21" t="s">
        <v>361</v>
      </c>
      <c r="C122" s="18" t="s">
        <v>557</v>
      </c>
      <c r="D122" s="22">
        <v>563248</v>
      </c>
      <c r="E122" s="22">
        <v>123328</v>
      </c>
      <c r="F122" s="22">
        <f t="shared" si="6"/>
        <v>2563248</v>
      </c>
      <c r="G122" s="22">
        <f t="shared" si="7"/>
        <v>1123328</v>
      </c>
      <c r="H122" s="21" t="s">
        <v>362</v>
      </c>
      <c r="I122" s="21" t="s">
        <v>44</v>
      </c>
      <c r="J122" s="18">
        <v>17113</v>
      </c>
      <c r="K122" s="20" t="s">
        <v>363</v>
      </c>
      <c r="L122" s="26" t="s">
        <v>364</v>
      </c>
      <c r="M122" s="18">
        <v>2</v>
      </c>
      <c r="N122" s="218"/>
      <c r="O122" s="9" t="s">
        <v>154</v>
      </c>
      <c r="Q122" s="107" t="str">
        <f t="shared" si="10"/>
        <v>VS563123_001</v>
      </c>
    </row>
    <row r="123" spans="1:17" ht="25" x14ac:dyDescent="0.25">
      <c r="A123" s="216"/>
      <c r="B123" s="21" t="s">
        <v>356</v>
      </c>
      <c r="C123" s="18" t="s">
        <v>556</v>
      </c>
      <c r="D123" s="22">
        <v>607511</v>
      </c>
      <c r="E123" s="22">
        <v>126820</v>
      </c>
      <c r="F123" s="22">
        <f t="shared" si="6"/>
        <v>2607511</v>
      </c>
      <c r="G123" s="22">
        <f t="shared" si="7"/>
        <v>1126820</v>
      </c>
      <c r="H123" s="21" t="s">
        <v>357</v>
      </c>
      <c r="I123" s="21" t="s">
        <v>44</v>
      </c>
      <c r="J123" s="18">
        <v>16332</v>
      </c>
      <c r="K123" s="20" t="s">
        <v>358</v>
      </c>
      <c r="L123" s="26" t="s">
        <v>359</v>
      </c>
      <c r="M123" s="18">
        <v>2</v>
      </c>
      <c r="N123" s="218"/>
      <c r="O123" s="9" t="s">
        <v>360</v>
      </c>
      <c r="Q123" s="107" t="str">
        <f t="shared" si="10"/>
        <v>VS607126_001</v>
      </c>
    </row>
    <row r="124" spans="1:17" ht="13" x14ac:dyDescent="0.25">
      <c r="A124" s="216"/>
      <c r="B124" s="13" t="s">
        <v>351</v>
      </c>
      <c r="C124" s="10" t="s">
        <v>555</v>
      </c>
      <c r="D124" s="17">
        <v>593405</v>
      </c>
      <c r="E124" s="17">
        <v>119562</v>
      </c>
      <c r="F124" s="17">
        <f t="shared" si="6"/>
        <v>2593405</v>
      </c>
      <c r="G124" s="17">
        <f t="shared" si="7"/>
        <v>1119562</v>
      </c>
      <c r="H124" s="13" t="s">
        <v>352</v>
      </c>
      <c r="I124" s="13" t="s">
        <v>353</v>
      </c>
      <c r="J124" s="10">
        <v>33296</v>
      </c>
      <c r="K124" s="12" t="s">
        <v>354</v>
      </c>
      <c r="L124" s="24" t="s">
        <v>355</v>
      </c>
      <c r="M124" s="10">
        <v>1</v>
      </c>
      <c r="N124" s="218"/>
      <c r="O124" s="9" t="s">
        <v>41</v>
      </c>
      <c r="Q124" s="107" t="str">
        <f t="shared" si="10"/>
        <v>VS593119_001</v>
      </c>
    </row>
    <row r="125" spans="1:17" x14ac:dyDescent="0.25">
      <c r="A125" s="216"/>
      <c r="B125" s="21" t="s">
        <v>365</v>
      </c>
      <c r="C125" s="18" t="s">
        <v>558</v>
      </c>
      <c r="D125" s="22">
        <v>634262</v>
      </c>
      <c r="E125" s="22">
        <v>126636</v>
      </c>
      <c r="F125" s="22">
        <f t="shared" si="6"/>
        <v>2634262</v>
      </c>
      <c r="G125" s="22">
        <f t="shared" si="7"/>
        <v>1126636</v>
      </c>
      <c r="H125" s="21" t="s">
        <v>366</v>
      </c>
      <c r="I125" s="21" t="s">
        <v>367</v>
      </c>
      <c r="J125" s="18">
        <v>7377</v>
      </c>
      <c r="K125" s="20" t="s">
        <v>368</v>
      </c>
      <c r="L125" s="26" t="s">
        <v>369</v>
      </c>
      <c r="M125" s="18">
        <v>2</v>
      </c>
      <c r="N125" s="219"/>
      <c r="O125" s="9" t="s">
        <v>370</v>
      </c>
      <c r="Q125" s="107" t="str">
        <f t="shared" si="10"/>
        <v>VS634126_001</v>
      </c>
    </row>
    <row r="126" spans="1:17" ht="13" x14ac:dyDescent="0.25">
      <c r="A126" s="65"/>
      <c r="B126" s="36"/>
      <c r="C126" s="27"/>
      <c r="D126" s="68"/>
      <c r="E126" s="68"/>
      <c r="F126" s="68"/>
      <c r="G126" s="68"/>
      <c r="H126" s="36"/>
      <c r="I126" s="71"/>
      <c r="J126" s="68"/>
      <c r="K126" s="70"/>
      <c r="L126" s="24"/>
      <c r="M126" s="27"/>
      <c r="N126" s="69"/>
      <c r="O126" s="9"/>
    </row>
    <row r="127" spans="1:17" ht="25" x14ac:dyDescent="0.25">
      <c r="A127" s="23" t="s">
        <v>284</v>
      </c>
      <c r="B127" s="13" t="s">
        <v>285</v>
      </c>
      <c r="C127" s="10" t="s">
        <v>559</v>
      </c>
      <c r="D127" s="17">
        <v>681327</v>
      </c>
      <c r="E127" s="17">
        <v>226315</v>
      </c>
      <c r="F127" s="17">
        <f t="shared" si="6"/>
        <v>2681327</v>
      </c>
      <c r="G127" s="17">
        <f t="shared" si="7"/>
        <v>1226315</v>
      </c>
      <c r="H127" s="13" t="s">
        <v>286</v>
      </c>
      <c r="I127" s="13" t="s">
        <v>634</v>
      </c>
      <c r="J127" s="17">
        <v>28603</v>
      </c>
      <c r="K127" s="25" t="s">
        <v>44</v>
      </c>
      <c r="L127" s="24" t="s">
        <v>287</v>
      </c>
      <c r="M127" s="10">
        <v>1</v>
      </c>
      <c r="N127" s="23" t="s">
        <v>44</v>
      </c>
      <c r="O127" s="9" t="s">
        <v>41</v>
      </c>
      <c r="P127" s="3" t="str">
        <f>MID(A127,1,2)</f>
        <v>ZG</v>
      </c>
      <c r="Q127" s="3" t="str">
        <f>CONCATENATE(P$127,C127)</f>
        <v>ZG681226_001</v>
      </c>
    </row>
    <row r="128" spans="1:17" ht="13" x14ac:dyDescent="0.25">
      <c r="A128" s="65"/>
      <c r="B128" s="36"/>
      <c r="C128" s="27"/>
      <c r="D128" s="68"/>
      <c r="E128" s="68"/>
      <c r="F128" s="68"/>
      <c r="G128" s="68"/>
      <c r="H128" s="36"/>
      <c r="I128" s="71"/>
      <c r="J128" s="68"/>
      <c r="K128" s="70"/>
      <c r="L128" s="24"/>
      <c r="M128" s="27"/>
      <c r="N128" s="69"/>
      <c r="O128" s="9"/>
    </row>
    <row r="129" spans="1:17" ht="37.5" x14ac:dyDescent="0.25">
      <c r="A129" s="216" t="s">
        <v>155</v>
      </c>
      <c r="B129" s="21" t="s">
        <v>156</v>
      </c>
      <c r="C129" s="50" t="s">
        <v>627</v>
      </c>
      <c r="D129" s="49">
        <v>682295</v>
      </c>
      <c r="E129" s="49">
        <v>241599</v>
      </c>
      <c r="F129" s="49">
        <f t="shared" si="6"/>
        <v>2682295</v>
      </c>
      <c r="G129" s="49">
        <f t="shared" si="7"/>
        <v>1241599</v>
      </c>
      <c r="H129" s="48" t="s">
        <v>672</v>
      </c>
      <c r="I129" s="21"/>
      <c r="J129" s="18">
        <v>18262</v>
      </c>
      <c r="K129" s="20"/>
      <c r="L129" s="19"/>
      <c r="M129" s="18">
        <v>2</v>
      </c>
      <c r="N129" s="217"/>
      <c r="O129" s="9" t="s">
        <v>157</v>
      </c>
      <c r="P129" s="107" t="str">
        <f>MID(A129,1,2)</f>
        <v>ZH</v>
      </c>
      <c r="Q129" s="107" t="str">
        <f t="shared" ref="Q129:Q138" si="11">CONCATENATE(P$129,C129)</f>
        <v>ZH682241_001</v>
      </c>
    </row>
    <row r="130" spans="1:17" ht="25" x14ac:dyDescent="0.25">
      <c r="A130" s="216"/>
      <c r="B130" s="13" t="s">
        <v>158</v>
      </c>
      <c r="C130" s="10" t="s">
        <v>560</v>
      </c>
      <c r="D130" s="17">
        <v>683473</v>
      </c>
      <c r="E130" s="17">
        <v>263386</v>
      </c>
      <c r="F130" s="17">
        <f t="shared" si="6"/>
        <v>2683473</v>
      </c>
      <c r="G130" s="17">
        <f t="shared" si="7"/>
        <v>1263386</v>
      </c>
      <c r="H130" s="13" t="s">
        <v>159</v>
      </c>
      <c r="I130" s="13" t="s">
        <v>44</v>
      </c>
      <c r="J130" s="10">
        <v>18400</v>
      </c>
      <c r="K130" s="12" t="s">
        <v>44</v>
      </c>
      <c r="L130" s="11"/>
      <c r="M130" s="10">
        <v>1</v>
      </c>
      <c r="N130" s="218"/>
      <c r="O130" s="9" t="s">
        <v>160</v>
      </c>
      <c r="Q130" s="107" t="str">
        <f t="shared" si="11"/>
        <v>ZH683263_001</v>
      </c>
    </row>
    <row r="131" spans="1:17" ht="25" x14ac:dyDescent="0.25">
      <c r="A131" s="216"/>
      <c r="B131" s="21" t="s">
        <v>161</v>
      </c>
      <c r="C131" s="18" t="s">
        <v>561</v>
      </c>
      <c r="D131" s="22">
        <v>672106</v>
      </c>
      <c r="E131" s="22">
        <v>250922</v>
      </c>
      <c r="F131" s="17">
        <f t="shared" ref="F131:F138" si="12">IF(D131&gt;0,D131+2000000," ")</f>
        <v>2672106</v>
      </c>
      <c r="G131" s="17">
        <f t="shared" ref="G131:G138" si="13">IF(E131&gt;0,E131+1000000," ")</f>
        <v>1250922</v>
      </c>
      <c r="H131" s="21" t="s">
        <v>162</v>
      </c>
      <c r="I131" s="21"/>
      <c r="J131" s="18">
        <v>25426</v>
      </c>
      <c r="K131" s="20" t="s">
        <v>163</v>
      </c>
      <c r="L131" s="19"/>
      <c r="M131" s="18">
        <v>2</v>
      </c>
      <c r="N131" s="218"/>
      <c r="O131" s="9" t="s">
        <v>164</v>
      </c>
      <c r="Q131" s="107" t="str">
        <f t="shared" si="11"/>
        <v>ZH672250_001</v>
      </c>
    </row>
    <row r="132" spans="1:17" ht="25" x14ac:dyDescent="0.25">
      <c r="A132" s="216"/>
      <c r="B132" s="21" t="s">
        <v>165</v>
      </c>
      <c r="C132" s="18" t="s">
        <v>562</v>
      </c>
      <c r="D132" s="22">
        <v>689991</v>
      </c>
      <c r="E132" s="22">
        <v>249942</v>
      </c>
      <c r="F132" s="17">
        <f t="shared" si="12"/>
        <v>2689991</v>
      </c>
      <c r="G132" s="17">
        <f t="shared" si="13"/>
        <v>1249942</v>
      </c>
      <c r="H132" s="21" t="s">
        <v>166</v>
      </c>
      <c r="I132" s="21"/>
      <c r="J132" s="18">
        <v>25800</v>
      </c>
      <c r="K132" s="20" t="s">
        <v>167</v>
      </c>
      <c r="L132" s="19"/>
      <c r="M132" s="18">
        <v>2</v>
      </c>
      <c r="N132" s="218"/>
      <c r="O132" s="9" t="s">
        <v>168</v>
      </c>
      <c r="Q132" s="107" t="str">
        <f t="shared" si="11"/>
        <v>ZH689249_001</v>
      </c>
    </row>
    <row r="133" spans="1:17" ht="13" x14ac:dyDescent="0.25">
      <c r="A133" s="216"/>
      <c r="B133" s="13" t="s">
        <v>175</v>
      </c>
      <c r="C133" s="10" t="s">
        <v>564</v>
      </c>
      <c r="D133" s="15">
        <v>697319</v>
      </c>
      <c r="E133" s="15">
        <v>246257</v>
      </c>
      <c r="F133" s="15">
        <f t="shared" si="12"/>
        <v>2697319</v>
      </c>
      <c r="G133" s="15">
        <f t="shared" si="13"/>
        <v>1246257</v>
      </c>
      <c r="H133" s="13" t="s">
        <v>176</v>
      </c>
      <c r="I133" s="13" t="s">
        <v>177</v>
      </c>
      <c r="J133" s="10">
        <v>33000</v>
      </c>
      <c r="K133" s="12" t="s">
        <v>44</v>
      </c>
      <c r="L133" s="11" t="s">
        <v>44</v>
      </c>
      <c r="M133" s="10">
        <v>1</v>
      </c>
      <c r="N133" s="218"/>
      <c r="O133" s="9" t="s">
        <v>178</v>
      </c>
      <c r="Q133" s="107" t="str">
        <f t="shared" si="11"/>
        <v>ZH697246_001</v>
      </c>
    </row>
    <row r="134" spans="1:17" ht="25" x14ac:dyDescent="0.25">
      <c r="A134" s="216"/>
      <c r="B134" s="21" t="s">
        <v>179</v>
      </c>
      <c r="C134" s="18" t="s">
        <v>565</v>
      </c>
      <c r="D134" s="22">
        <v>693400</v>
      </c>
      <c r="E134" s="22">
        <v>231441</v>
      </c>
      <c r="F134" s="22">
        <f t="shared" si="12"/>
        <v>2693400</v>
      </c>
      <c r="G134" s="22">
        <f t="shared" si="13"/>
        <v>1231441</v>
      </c>
      <c r="H134" s="21" t="s">
        <v>180</v>
      </c>
      <c r="I134" s="21"/>
      <c r="J134" s="18">
        <v>21012</v>
      </c>
      <c r="K134" s="20"/>
      <c r="L134" s="19"/>
      <c r="M134" s="18">
        <v>2</v>
      </c>
      <c r="N134" s="218"/>
      <c r="O134" s="9" t="s">
        <v>181</v>
      </c>
      <c r="Q134" s="107" t="str">
        <f t="shared" si="11"/>
        <v>ZH693231_001</v>
      </c>
    </row>
    <row r="135" spans="1:17" ht="25" x14ac:dyDescent="0.25">
      <c r="A135" s="216"/>
      <c r="B135" s="21" t="s">
        <v>182</v>
      </c>
      <c r="C135" s="18" t="s">
        <v>566</v>
      </c>
      <c r="D135" s="22">
        <v>702836</v>
      </c>
      <c r="E135" s="22">
        <v>241459</v>
      </c>
      <c r="F135" s="22">
        <f t="shared" si="12"/>
        <v>2702836</v>
      </c>
      <c r="G135" s="22">
        <f t="shared" si="13"/>
        <v>1241459</v>
      </c>
      <c r="H135" s="21" t="s">
        <v>183</v>
      </c>
      <c r="I135" s="21"/>
      <c r="J135" s="18">
        <v>23726</v>
      </c>
      <c r="K135" s="20"/>
      <c r="L135" s="19"/>
      <c r="M135" s="18">
        <v>2</v>
      </c>
      <c r="N135" s="218"/>
      <c r="O135" s="9" t="s">
        <v>184</v>
      </c>
      <c r="Q135" s="107" t="str">
        <f t="shared" si="11"/>
        <v>ZH702241_001</v>
      </c>
    </row>
    <row r="136" spans="1:17" ht="13" x14ac:dyDescent="0.25">
      <c r="A136" s="216"/>
      <c r="B136" s="13" t="s">
        <v>185</v>
      </c>
      <c r="C136" s="10" t="s">
        <v>567</v>
      </c>
      <c r="D136" s="17">
        <v>696470</v>
      </c>
      <c r="E136" s="17">
        <v>262723</v>
      </c>
      <c r="F136" s="17">
        <f t="shared" si="12"/>
        <v>2696470</v>
      </c>
      <c r="G136" s="17">
        <f t="shared" si="13"/>
        <v>1262723</v>
      </c>
      <c r="H136" s="13" t="s">
        <v>186</v>
      </c>
      <c r="I136" s="13" t="s">
        <v>44</v>
      </c>
      <c r="J136" s="10">
        <v>105600</v>
      </c>
      <c r="K136" s="12" t="s">
        <v>104</v>
      </c>
      <c r="L136" s="11" t="s">
        <v>44</v>
      </c>
      <c r="M136" s="10">
        <v>1</v>
      </c>
      <c r="N136" s="218"/>
      <c r="O136" s="9" t="s">
        <v>187</v>
      </c>
      <c r="Q136" s="107" t="str">
        <f t="shared" si="11"/>
        <v>ZH696262_001</v>
      </c>
    </row>
    <row r="137" spans="1:17" ht="25" x14ac:dyDescent="0.25">
      <c r="A137" s="216"/>
      <c r="B137" s="13" t="s">
        <v>169</v>
      </c>
      <c r="C137" s="10" t="s">
        <v>563</v>
      </c>
      <c r="D137" s="17">
        <v>684310</v>
      </c>
      <c r="E137" s="17">
        <v>255210</v>
      </c>
      <c r="F137" s="17">
        <f t="shared" si="12"/>
        <v>2684310</v>
      </c>
      <c r="G137" s="17">
        <f t="shared" si="13"/>
        <v>1255210</v>
      </c>
      <c r="H137" s="13" t="s">
        <v>170</v>
      </c>
      <c r="I137" s="13" t="s">
        <v>171</v>
      </c>
      <c r="J137" s="10">
        <v>19000</v>
      </c>
      <c r="K137" s="12" t="s">
        <v>172</v>
      </c>
      <c r="L137" s="11" t="s">
        <v>173</v>
      </c>
      <c r="M137" s="10">
        <v>1</v>
      </c>
      <c r="N137" s="218"/>
      <c r="O137" s="9" t="s">
        <v>174</v>
      </c>
      <c r="Q137" s="107" t="str">
        <f t="shared" si="11"/>
        <v>ZH684255_001</v>
      </c>
    </row>
    <row r="138" spans="1:17" ht="26" x14ac:dyDescent="0.25">
      <c r="A138" s="216"/>
      <c r="B138" s="13" t="s">
        <v>188</v>
      </c>
      <c r="C138" s="16" t="s">
        <v>628</v>
      </c>
      <c r="D138" s="15">
        <v>685642</v>
      </c>
      <c r="E138" s="15">
        <v>248538</v>
      </c>
      <c r="F138" s="15">
        <f t="shared" si="12"/>
        <v>2685642</v>
      </c>
      <c r="G138" s="15">
        <f t="shared" si="13"/>
        <v>1248538</v>
      </c>
      <c r="H138" s="14" t="s">
        <v>629</v>
      </c>
      <c r="I138" s="13" t="s">
        <v>189</v>
      </c>
      <c r="J138" s="10">
        <v>404800</v>
      </c>
      <c r="K138" s="12" t="s">
        <v>190</v>
      </c>
      <c r="L138" s="11" t="s">
        <v>191</v>
      </c>
      <c r="M138" s="10">
        <v>1</v>
      </c>
      <c r="N138" s="219"/>
      <c r="O138" s="9" t="s">
        <v>192</v>
      </c>
      <c r="Q138" s="107" t="str">
        <f t="shared" si="11"/>
        <v>ZH685248_004</v>
      </c>
    </row>
    <row r="140" spans="1:17" ht="13" x14ac:dyDescent="0.25">
      <c r="C140" s="8"/>
      <c r="D140" s="5"/>
      <c r="E140" s="3"/>
    </row>
    <row r="141" spans="1:17" ht="13" x14ac:dyDescent="0.3">
      <c r="A141" s="7" t="s">
        <v>633</v>
      </c>
      <c r="B141" s="6"/>
      <c r="G141" s="5"/>
    </row>
    <row r="142" spans="1:17" ht="13" x14ac:dyDescent="0.3">
      <c r="A142" s="7" t="s">
        <v>632</v>
      </c>
      <c r="B142" s="6"/>
      <c r="D142" s="5"/>
      <c r="E142" s="3"/>
      <c r="G142" s="5"/>
    </row>
    <row r="143" spans="1:17" ht="13" x14ac:dyDescent="0.3">
      <c r="A143" s="7" t="s">
        <v>631</v>
      </c>
      <c r="B143" s="6"/>
      <c r="D143" s="5"/>
      <c r="E143" s="3"/>
      <c r="G143" s="5"/>
    </row>
    <row r="144" spans="1:17" x14ac:dyDescent="0.25">
      <c r="C144" s="5"/>
      <c r="D144" s="5"/>
      <c r="E144" s="3"/>
    </row>
    <row r="145" spans="3:5" x14ac:dyDescent="0.25">
      <c r="C145" s="5"/>
      <c r="D145" s="5"/>
      <c r="E145" s="3"/>
    </row>
    <row r="146" spans="3:5" x14ac:dyDescent="0.25">
      <c r="C146" s="5"/>
      <c r="D146" s="5"/>
      <c r="E146" s="3"/>
    </row>
    <row r="147" spans="3:5" x14ac:dyDescent="0.25">
      <c r="C147" s="5"/>
      <c r="D147" s="5"/>
      <c r="E147" s="3"/>
    </row>
    <row r="148" spans="3:5" x14ac:dyDescent="0.25">
      <c r="C148" s="5"/>
      <c r="D148" s="5"/>
      <c r="E148" s="3"/>
    </row>
    <row r="149" spans="3:5" x14ac:dyDescent="0.25">
      <c r="C149" s="5"/>
      <c r="D149" s="5"/>
      <c r="E149" s="3"/>
    </row>
    <row r="150" spans="3:5" x14ac:dyDescent="0.25">
      <c r="C150" s="5"/>
      <c r="D150" s="5"/>
      <c r="E150" s="3"/>
    </row>
    <row r="151" spans="3:5" x14ac:dyDescent="0.25">
      <c r="C151" s="5"/>
      <c r="D151" s="5"/>
      <c r="E151" s="3"/>
    </row>
    <row r="152" spans="3:5" x14ac:dyDescent="0.25">
      <c r="C152" s="5"/>
      <c r="D152" s="5"/>
      <c r="E152" s="3"/>
    </row>
    <row r="153" spans="3:5" x14ac:dyDescent="0.25">
      <c r="C153" s="5"/>
      <c r="D153" s="5"/>
      <c r="E153" s="3"/>
    </row>
    <row r="154" spans="3:5" x14ac:dyDescent="0.25">
      <c r="C154" s="5"/>
      <c r="D154" s="5"/>
      <c r="E154" s="3"/>
    </row>
    <row r="155" spans="3:5" x14ac:dyDescent="0.25">
      <c r="C155" s="5"/>
      <c r="D155" s="5"/>
      <c r="E155" s="3"/>
    </row>
    <row r="156" spans="3:5" x14ac:dyDescent="0.25">
      <c r="C156" s="5"/>
      <c r="D156" s="5"/>
      <c r="E156" s="3"/>
    </row>
    <row r="157" spans="3:5" x14ac:dyDescent="0.25">
      <c r="C157" s="5"/>
      <c r="D157" s="5"/>
      <c r="E157" s="3"/>
    </row>
    <row r="158" spans="3:5" x14ac:dyDescent="0.25">
      <c r="C158" s="5"/>
      <c r="D158" s="5"/>
      <c r="E158" s="3"/>
    </row>
    <row r="159" spans="3:5" x14ac:dyDescent="0.25">
      <c r="C159" s="5"/>
      <c r="D159" s="5"/>
      <c r="E159" s="3"/>
    </row>
    <row r="160" spans="3:5" x14ac:dyDescent="0.25">
      <c r="C160" s="5"/>
      <c r="D160" s="5"/>
      <c r="E160" s="3"/>
    </row>
    <row r="161" spans="3:5" x14ac:dyDescent="0.25">
      <c r="C161" s="5"/>
      <c r="D161" s="5"/>
      <c r="E161" s="3"/>
    </row>
    <row r="162" spans="3:5" x14ac:dyDescent="0.25">
      <c r="C162" s="5"/>
      <c r="D162" s="5"/>
      <c r="E162" s="3"/>
    </row>
    <row r="163" spans="3:5" x14ac:dyDescent="0.25">
      <c r="C163" s="5"/>
      <c r="D163" s="5"/>
      <c r="E163" s="3"/>
    </row>
    <row r="164" spans="3:5" x14ac:dyDescent="0.25">
      <c r="C164" s="5"/>
      <c r="D164" s="5"/>
      <c r="E164" s="3"/>
    </row>
    <row r="165" spans="3:5" x14ac:dyDescent="0.25">
      <c r="C165" s="5"/>
      <c r="D165" s="5"/>
      <c r="E165" s="3"/>
    </row>
    <row r="166" spans="3:5" x14ac:dyDescent="0.25">
      <c r="C166" s="5"/>
      <c r="D166" s="5"/>
      <c r="E166" s="3"/>
    </row>
    <row r="167" spans="3:5" x14ac:dyDescent="0.25">
      <c r="C167" s="5"/>
      <c r="D167" s="5"/>
      <c r="E167" s="3"/>
    </row>
    <row r="168" spans="3:5" x14ac:dyDescent="0.25">
      <c r="C168" s="5"/>
      <c r="D168" s="5"/>
      <c r="E168" s="3"/>
    </row>
  </sheetData>
  <mergeCells count="34">
    <mergeCell ref="A9:A16"/>
    <mergeCell ref="N9:N16"/>
    <mergeCell ref="A22:A35"/>
    <mergeCell ref="N22:N35"/>
    <mergeCell ref="A37:A38"/>
    <mergeCell ref="N37:N38"/>
    <mergeCell ref="A44:A48"/>
    <mergeCell ref="N44:N48"/>
    <mergeCell ref="A54:A57"/>
    <mergeCell ref="N54:N57"/>
    <mergeCell ref="A59:A60"/>
    <mergeCell ref="N59:N60"/>
    <mergeCell ref="A62:A66"/>
    <mergeCell ref="N62:N66"/>
    <mergeCell ref="A68:A70"/>
    <mergeCell ref="N68:N70"/>
    <mergeCell ref="A76:A80"/>
    <mergeCell ref="N76:N80"/>
    <mergeCell ref="A84:A86"/>
    <mergeCell ref="N84:N86"/>
    <mergeCell ref="A88:A90"/>
    <mergeCell ref="N88:N90"/>
    <mergeCell ref="A92:A94"/>
    <mergeCell ref="N92:N94"/>
    <mergeCell ref="A120:A125"/>
    <mergeCell ref="N120:N125"/>
    <mergeCell ref="A129:A138"/>
    <mergeCell ref="N129:N138"/>
    <mergeCell ref="A96:A102"/>
    <mergeCell ref="N96:N102"/>
    <mergeCell ref="A104:A105"/>
    <mergeCell ref="N104:N105"/>
    <mergeCell ref="A107:A118"/>
    <mergeCell ref="N107:N11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30</vt:i4>
      </vt:variant>
    </vt:vector>
  </HeadingPairs>
  <TitlesOfParts>
    <vt:vector size="34" baseType="lpstr">
      <vt:lpstr>Deutsch</vt:lpstr>
      <vt:lpstr>Français</vt:lpstr>
      <vt:lpstr>Italiano</vt:lpstr>
      <vt:lpstr>stao_2022</vt:lpstr>
      <vt:lpstr>AG</vt:lpstr>
      <vt:lpstr>AI</vt:lpstr>
      <vt:lpstr>AR</vt:lpstr>
      <vt:lpstr>BE</vt:lpstr>
      <vt:lpstr>BL</vt:lpstr>
      <vt:lpstr>BS</vt:lpstr>
      <vt:lpstr>FL</vt:lpstr>
      <vt:lpstr>FR</vt:lpstr>
      <vt:lpstr>GE</vt:lpstr>
      <vt:lpstr>GL</vt:lpstr>
      <vt:lpstr>GR</vt:lpstr>
      <vt:lpstr>JU</vt:lpstr>
      <vt:lpstr>Kanton</vt:lpstr>
      <vt:lpstr>leer</vt:lpstr>
      <vt:lpstr>LU</vt:lpstr>
      <vt:lpstr>Messgeraet</vt:lpstr>
      <vt:lpstr>NE</vt:lpstr>
      <vt:lpstr>NW</vt:lpstr>
      <vt:lpstr>OW</vt:lpstr>
      <vt:lpstr>SG</vt:lpstr>
      <vt:lpstr>SH</vt:lpstr>
      <vt:lpstr>SO</vt:lpstr>
      <vt:lpstr>SZ</vt:lpstr>
      <vt:lpstr>TG</vt:lpstr>
      <vt:lpstr>TI</vt:lpstr>
      <vt:lpstr>UR</vt:lpstr>
      <vt:lpstr>VD</vt:lpstr>
      <vt:lpstr>VS</vt:lpstr>
      <vt:lpstr>ZG</vt:lpstr>
      <vt:lpstr>ZH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Danzi Cristina BABS</dc:creator>
  <cp:lastModifiedBy>Poretti Cristina BABS</cp:lastModifiedBy>
  <cp:revision>6</cp:revision>
  <cp:lastPrinted>2023-12-18T14:17:27Z</cp:lastPrinted>
  <dcterms:created xsi:type="dcterms:W3CDTF">2016-03-14T17:05:45Z</dcterms:created>
  <dcterms:modified xsi:type="dcterms:W3CDTF">2024-09-08T20:20:19Z</dcterms:modified>
  <dc:language>de-CH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